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Бюджетники\Бюджет 2023 год\Годовой отчет в Собрание 2023 г\На сайт\"/>
    </mc:Choice>
  </mc:AlternateContent>
  <xr:revisionPtr revIDLastSave="0" documentId="13_ncr:1_{011A6B0B-55E1-4AA4-9182-570D5C6163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2" r:id="rId1"/>
    <sheet name="Лист1" sheetId="3" r:id="rId2"/>
  </sheets>
  <calcPr calcId="181029"/>
  <customWorkbookViews>
    <customWorkbookView name="Ольга В. Гонтова - Личное представление" guid="{E8FDC3CF-8E87-4852-91EF-CEDFD37BF8A9}" mergeInterval="0" personalView="1" maximized="1" windowWidth="1916" windowHeight="855" activeSheetId="1"/>
    <customWorkbookView name="Оксана Д. Скрябина - Личное представление" guid="{FCB47A28-853E-462A-A538-185AC765B38E}" mergeInterval="0" personalView="1" maximized="1" windowWidth="1916" windowHeight="854" activeSheetId="1"/>
    <customWorkbookView name="Fin-4062 - Личное представление" guid="{E5971CB8-56EF-49E0-BFB8-470A8B290B42}" mergeInterval="0" personalView="1" maximized="1" xWindow="1" yWindow="1" windowWidth="1024" windowHeight="547" activeSheetId="1"/>
    <customWorkbookView name="Овчинникова - Личное представление" guid="{7A74AA8D-D100-4145-9CAC-DE0F65134241}" mergeInterval="0" personalView="1" maximized="1" windowWidth="1020" windowHeight="495" activeSheetId="1"/>
    <customWorkbookView name="Виктория В. Москаленко - Личное представление" guid="{BB3E4003-59AE-4CA1-9218-5BD53A844C5A}" mergeInterval="0" personalView="1" maximized="1" windowWidth="1276" windowHeight="719" activeSheetId="1"/>
    <customWorkbookView name="fin-4011 - Личное представление" guid="{FAC5733E-A30A-4220-8114-C303E9CB1153}" mergeInterval="0" personalView="1" maximized="1" xWindow="1" yWindow="1" windowWidth="1024" windowHeight="543" activeSheetId="1"/>
    <customWorkbookView name="Марина В. Иванова - Личное представление" guid="{3C793027-51E4-4462-A272-2D4F949650DE}" mergeInterval="0" personalView="1" maximized="1" xWindow="1" yWindow="1" windowWidth="1024" windowHeight="543" activeSheetId="1"/>
    <customWorkbookView name="FIN-4084 - Личное представление" guid="{9F3E94BF-006F-491E-BBA5-E967136F43C7}" mergeInterval="0" personalView="1" maximized="1" xWindow="1" yWindow="1" windowWidth="1024" windowHeight="543" activeSheetId="1"/>
    <customWorkbookView name="fin-4071 - Личное представление" guid="{39BE88C5-6705-41BD-A29D-F7E070AC5046}" mergeInterval="0" personalView="1" maximized="1" windowWidth="796" windowHeight="398" activeSheetId="1" showComments="commIndAndComment"/>
    <customWorkbookView name="fin-1068 - Личное представление" guid="{A18D85BD-6503-4158-864B-86DC07B14EC5}" mergeInterval="0" personalView="1" maximized="1" xWindow="1" yWindow="1" windowWidth="1680" windowHeight="829" activeSheetId="1"/>
    <customWorkbookView name="fin-4072 - Личное представление" guid="{5C05EEDE-724E-4D19-A838-7E16E11F1FFE}" mergeInterval="0" personalView="1" maximized="1" xWindow="1" yWindow="1" windowWidth="1024" windowHeight="547" activeSheetId="2"/>
    <customWorkbookView name="GEG - Личное представление" guid="{9558695F-F1E3-4959-A11C-6392FA5B79A4}" mergeInterval="0" personalView="1" maximized="1" xWindow="1" yWindow="1" windowWidth="1600" windowHeight="675" activeSheetId="2"/>
    <customWorkbookView name="fin-4082 - Личное представление" guid="{0F6D550B-F2E5-4BB5-B401-E3F68D960FFA}" mergeInterval="0" personalView="1" maximized="1" xWindow="1" yWindow="1" windowWidth="1600" windowHeight="679" activeSheetId="1"/>
    <customWorkbookView name="Ольга С. Цыганова - Личное представление" guid="{8EE2E44E-54BE-4A74-A5A6-73F757716C88}" mergeInterval="0" personalView="1" maximized="1" windowWidth="1020" windowHeight="525" activeSheetId="1"/>
    <customWorkbookView name="Марина В. Цыбулина - Личное представление" guid="{D7D7E9B6-C8F2-4F19-82A0-6881760CF4FB}" mergeInterval="0" personalView="1" maximized="1" windowWidth="1676" windowHeight="831" activeSheetId="2"/>
    <customWorkbookView name="Наталья А. Канева - Личное представление" guid="{7A4717C7-C0B0-4DFA-BBA1-09C28D53E164}" mergeInterval="0" personalView="1" maximized="1" windowWidth="1916" windowHeight="81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2" l="1"/>
  <c r="F34" i="2"/>
  <c r="G34" i="2"/>
  <c r="H34" i="2"/>
  <c r="D29" i="2"/>
  <c r="D39" i="2" l="1"/>
  <c r="D44" i="2"/>
  <c r="C44" i="2"/>
  <c r="F22" i="2"/>
  <c r="D38" i="2" l="1"/>
  <c r="D25" i="2"/>
  <c r="F27" i="2"/>
  <c r="H28" i="2"/>
  <c r="G28" i="2"/>
  <c r="E28" i="2"/>
  <c r="C25" i="2"/>
  <c r="E14" i="2"/>
  <c r="B18" i="2"/>
  <c r="H45" i="2" l="1"/>
  <c r="G45" i="2"/>
  <c r="E45" i="2"/>
  <c r="H44" i="2"/>
  <c r="G44" i="2"/>
  <c r="E44" i="2"/>
  <c r="E37" i="2" l="1"/>
  <c r="G37" i="2"/>
  <c r="C32" i="2"/>
  <c r="F43" i="2" l="1"/>
  <c r="C39" i="2" l="1"/>
  <c r="C38" i="2" s="1"/>
  <c r="E19" i="2"/>
  <c r="G15" i="2"/>
  <c r="B25" i="2" l="1"/>
  <c r="C13" i="2"/>
  <c r="D13" i="2"/>
  <c r="F25" i="2" l="1"/>
  <c r="E25" i="2"/>
  <c r="G25" i="2"/>
  <c r="H25" i="2"/>
  <c r="H11" i="2"/>
  <c r="H12" i="2"/>
  <c r="H13" i="2"/>
  <c r="H14" i="2"/>
  <c r="H15" i="2"/>
  <c r="H16" i="2"/>
  <c r="H17" i="2"/>
  <c r="H19" i="2"/>
  <c r="H20" i="2"/>
  <c r="H21" i="2"/>
  <c r="H22" i="2"/>
  <c r="H23" i="2"/>
  <c r="H26" i="2"/>
  <c r="H27" i="2"/>
  <c r="H29" i="2"/>
  <c r="H30" i="2"/>
  <c r="H31" i="2"/>
  <c r="H33" i="2"/>
  <c r="H35" i="2"/>
  <c r="H36" i="2"/>
  <c r="H40" i="2"/>
  <c r="H41" i="2"/>
  <c r="H42" i="2"/>
  <c r="H43" i="2"/>
  <c r="G11" i="2"/>
  <c r="G12" i="2"/>
  <c r="G13" i="2"/>
  <c r="G14" i="2"/>
  <c r="G16" i="2"/>
  <c r="G17" i="2"/>
  <c r="G19" i="2"/>
  <c r="G20" i="2"/>
  <c r="G21" i="2"/>
  <c r="G22" i="2"/>
  <c r="G23" i="2"/>
  <c r="G24" i="2"/>
  <c r="G26" i="2"/>
  <c r="G27" i="2"/>
  <c r="G29" i="2"/>
  <c r="G30" i="2"/>
  <c r="G31" i="2"/>
  <c r="G33" i="2"/>
  <c r="G35" i="2"/>
  <c r="G36" i="2"/>
  <c r="G40" i="2"/>
  <c r="G41" i="2"/>
  <c r="G42" i="2"/>
  <c r="G43" i="2"/>
  <c r="G46" i="2"/>
  <c r="E11" i="2"/>
  <c r="E12" i="2"/>
  <c r="E15" i="2"/>
  <c r="E16" i="2"/>
  <c r="E17" i="2"/>
  <c r="E20" i="2"/>
  <c r="E21" i="2"/>
  <c r="E22" i="2"/>
  <c r="E23" i="2"/>
  <c r="E24" i="2"/>
  <c r="E26" i="2"/>
  <c r="E27" i="2"/>
  <c r="E29" i="2"/>
  <c r="E30" i="2"/>
  <c r="E31" i="2"/>
  <c r="E33" i="2"/>
  <c r="E35" i="2"/>
  <c r="E36" i="2"/>
  <c r="E40" i="2"/>
  <c r="E41" i="2"/>
  <c r="E42" i="2"/>
  <c r="E43" i="2"/>
  <c r="E46" i="2"/>
  <c r="F11" i="2"/>
  <c r="F12" i="2"/>
  <c r="F14" i="2"/>
  <c r="F16" i="2"/>
  <c r="F17" i="2"/>
  <c r="F19" i="2"/>
  <c r="F20" i="2"/>
  <c r="F21" i="2"/>
  <c r="F23" i="2"/>
  <c r="F26" i="2"/>
  <c r="F29" i="2"/>
  <c r="F30" i="2"/>
  <c r="F31" i="2"/>
  <c r="F33" i="2"/>
  <c r="F35" i="2"/>
  <c r="F36" i="2"/>
  <c r="F40" i="2"/>
  <c r="F41" i="2"/>
  <c r="F42" i="2"/>
  <c r="B39" i="2"/>
  <c r="B38" i="2" s="1"/>
  <c r="B32" i="2"/>
  <c r="B13" i="2"/>
  <c r="E13" i="2" s="1"/>
  <c r="B10" i="2"/>
  <c r="C10" i="2"/>
  <c r="D10" i="2"/>
  <c r="C18" i="2"/>
  <c r="D18" i="2"/>
  <c r="D32" i="2"/>
  <c r="B9" i="2" l="1"/>
  <c r="B47" i="2" s="1"/>
  <c r="C9" i="2"/>
  <c r="C47" i="2" s="1"/>
  <c r="D9" i="2"/>
  <c r="D47" i="2" s="1"/>
  <c r="F10" i="2"/>
  <c r="G10" i="2"/>
  <c r="F13" i="2"/>
  <c r="E10" i="2"/>
  <c r="F18" i="2"/>
  <c r="F32" i="2"/>
  <c r="E18" i="2"/>
  <c r="H39" i="2"/>
  <c r="H38" i="2" s="1"/>
  <c r="G39" i="2"/>
  <c r="G38" i="2" s="1"/>
  <c r="F39" i="2"/>
  <c r="F38" i="2" s="1"/>
  <c r="E39" i="2"/>
  <c r="E38" i="2" s="1"/>
  <c r="E32" i="2"/>
  <c r="G32" i="2"/>
  <c r="H32" i="2"/>
  <c r="H18" i="2"/>
  <c r="G18" i="2"/>
  <c r="H10" i="2"/>
  <c r="E47" i="2" l="1"/>
  <c r="E9" i="2"/>
  <c r="F9" i="2"/>
  <c r="H9" i="2"/>
  <c r="G9" i="2"/>
  <c r="G47" i="2" s="1"/>
  <c r="F47" i="2" l="1"/>
  <c r="H47" i="2"/>
</calcChain>
</file>

<file path=xl/sharedStrings.xml><?xml version="1.0" encoding="utf-8"?>
<sst xmlns="http://schemas.openxmlformats.org/spreadsheetml/2006/main" count="82" uniqueCount="72">
  <si>
    <t>тыс. рублей</t>
  </si>
  <si>
    <t>Безвозмездные поступления от других бюджетов бюджетной системы РФ</t>
  </si>
  <si>
    <t xml:space="preserve">НАИМЕНОВАНИЕ ДОХОДОВ </t>
  </si>
  <si>
    <t>Налоговые и неналоговые доходы</t>
  </si>
  <si>
    <t>Налоги на прибыль,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</si>
  <si>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</si>
  <si>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
(акцизы на топливо)</t>
  </si>
  <si>
    <t>Налоги на совокупный доход</t>
  </si>
  <si>
    <t>Налог, взимаемый в связи с  применением 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</si>
  <si>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</si>
  <si>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</si>
  <si>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</si>
  <si>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</si>
  <si>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</si>
  <si>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 xml:space="preserve">Налог на имущество организаций </t>
  </si>
  <si>
    <t>Транспортный налог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</si>
  <si>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</si>
  <si>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</si>
  <si>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</si>
  <si>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</si>
  <si>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</si>
  <si>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</si>
  <si>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</si>
  <si>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</si>
  <si>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Дотации бюджетам бюджетной системы Российской Федерации</t>
  </si>
  <si>
    <t>Иные межбюджетные  трансферты</t>
  </si>
  <si>
    <t>Прочие безвозмездные поступления</t>
  </si>
  <si>
    <t>Итого доходов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</si>
  <si>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</si>
  <si>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 заключение 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</si>
  <si>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</si>
  <si>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</si>
  <si>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</si>
  <si>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Региональный Фонд софинансирования расходов</t>
  </si>
  <si>
    <t>Региональный Фонд компенсаций</t>
  </si>
  <si>
    <t>Возврат остатков субсидий, субвенций иных межбюджетных трансфетов</t>
  </si>
  <si>
    <t>СВЕДЕНИЯ</t>
  </si>
  <si>
    <t>Причины отклонения от первоначального плана</t>
  </si>
  <si>
    <t>Отклонение</t>
  </si>
  <si>
    <t>к первоначальному плану</t>
  </si>
  <si>
    <t xml:space="preserve">в абсолютном выражении </t>
  </si>
  <si>
    <t>%</t>
  </si>
  <si>
    <t>к уточненному плану</t>
  </si>
  <si>
    <t>Задолженность и перерасчеты по отмененным налогам, сборам и иным обязательным платежам</t>
  </si>
  <si>
    <t>5=4-2</t>
  </si>
  <si>
    <t>6=4/2*100</t>
  </si>
  <si>
    <t>7=4-3</t>
  </si>
  <si>
    <t>8=4/3*100</t>
  </si>
  <si>
    <t>Фактическое исполнение выше первоночального плана  за счет увеличения  средств дотации на поддержку мер по обеспечению сбалансированности бюджета</t>
  </si>
  <si>
    <t>Труднопрогнозируемый вид поступлений. По данному виду доходов  учитываются средства от возврата дебиторской задолженности прошлых лет</t>
  </si>
  <si>
    <t>Первоначальный план определен по прогнозу  администратора доходов  (Департамент по управлению имуществом и землепользованию администрации муниципального образования "Холмский городской округ") и скорректирован на основании данных администратора с учетом фактических и ожидаемых поступлений</t>
  </si>
  <si>
    <t>Первоначальный план определен по прогнозу  администратора доходов  (Департамент по управлению имуществом и землепользованию администрации муниципального образования "Холмский городской округ")  и скорректирован на основании данных администратора с учетом фактических и ожидаемых поступлений</t>
  </si>
  <si>
    <t>Первоначальный план определен по прогнозу  администратора доходов  (Департамент по управлению имуществом и землепользованию администрации муниципального образования "Холмский городской округ")  и скорректирован на основании данных администратора в соответствии с фактическими поступлениями. Доходы поступают по мере реализации поступивших заявлений на приобретрение земельных участков</t>
  </si>
  <si>
    <t>Труднопрогнозируемый вид поступлений. План скорректирован в соответствии с ожидаемым поступлением</t>
  </si>
  <si>
    <t>Фактическое исполнение выше первоночального плана за счет получения дополнительных средств областного бюджета субсидий:  на осуществление мероприятий по повышению качества предоставляемых жилищно- коммунальных  услуг, на формирование современной городской среды, на мероприятия в сфере транспорта и дорожного хозяйства, на обеспечение населения качесьвенным жильем, на развитие культуры</t>
  </si>
  <si>
    <t>Фактическое исполнение выше первоночального плана за счет   счет увеличения средств областного бюджета- на мероприятия по осуществлению территориального общественногосамоуправления,  на обеспечение государственных гарантий реализации прав на получение общедоступного и бесплатного дошкольного, начального общего,основного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</si>
  <si>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План определен на основании данных администратора доходов (Дальневосточным межрегиональным Управлением Федеральной службы по надзору в сфере природопользования) </t>
  </si>
  <si>
    <t>Прочие неналоговые доходы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</si>
  <si>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</si>
  <si>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</si>
  <si>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Первоначальный план определен по прогнозу  администратора доходов  (УФНС России по Сахалинской области) и скорректирован на основании данных администратора с учетом фактических и ожидаемых поступлений</t>
  </si>
  <si>
    <t>Первоначальный план определен по прогнозу  администратора доходов  (УФНС России Сахалинской области) и скорректирован на основании данных администратора с учетом фактических и ожидаемых поступлений</t>
  </si>
  <si>
    <t>Первоначальный план определен по прогнозу  администратора доходов  (УФНС России  по Сахалинской области) и скорректирован на основании данных администратора с учетом фактических и ожидаемых поступлений</t>
  </si>
  <si>
    <t>Первоначальный план определен по прогнозу  администраторов доходов  (УФНС России  по Сахалинской области, администрацией муниципального образования "Холмский городской округ", Департаментом жилищно-коммунального хозяйства администрации муниципального образования "Холмский городской округ") и скорректирован на основании данных администратора с учетом фактических и ожидаемых поступлений</t>
  </si>
  <si>
    <t>Первоначальный план не установлен, в связи с отменой ЕНВД с 01.01.2021 года и скорректирован с учетом фактических и ожидаемых поступлений</t>
  </si>
  <si>
    <t>о фактических поступлениях доходов  бюджета муниципального образования "Холмский городской округ" за  2023 год</t>
  </si>
  <si>
    <t>Первоначальный план на 2023 год</t>
  </si>
  <si>
    <t>Уточненый план на 2023 год</t>
  </si>
  <si>
    <t>Исполнено за 2023 год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</si>
  <si>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</si>
  <si>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Фактическое исполнение выше первоначального плана в результате внесения изменений в плановые значения в течение года. Перечисление средств областного бюджета производилось в соответствии с фактической потребностью, на основании отчетных документов</t>
  </si>
  <si>
    <t xml:space="preserve">Расчет первоночального плана произведен на основании расчетного фонда оплаты труда за 2022 год, ожидаемого поступления за 2023 год, роста фонда оплаты труда в соответствии с прогнозом социально-экономического развития муниципального образования "Холмский городской округ" на 2024-2026 гг., коэффициентом инфляции, применяемым для расчета консолидированного бюджета Сахалинской области - 2023 год – 3,7%.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</si>
</sst>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4" x14ac:knownFonts="1">
    <font>
      <sz val="10"/>
      <name val="Arial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NumberFormat="0" applyFont="0" applyFill="0" applyBorder="0" applyAlignment="0" applyProtection="0">
      <alignment vertical="top"/>
    </xf>
  </cellStyleXfs>
  <cellXfs count="54">
    <xf numFmtId="0" fontId="0" fillId="0" borderId="0" xfId="0"/>
    <xf numFmtId="3" fontId="11" fillId="0" borderId="0" xfId="2" applyNumberFormat="1" applyFont="1" applyFill="1" applyBorder="1" applyAlignment="1" applyProtection="1">
      <alignment vertical="top"/>
    </xf>
    <xf numFmtId="0" fontId="11" fillId="0" borderId="0" xfId="2" applyNumberFormat="1" applyFont="1" applyFill="1" applyBorder="1" applyAlignment="1" applyProtection="1">
      <alignment vertical="top"/>
    </xf>
    <xf numFmtId="0" fontId="11" fillId="0" borderId="0" xfId="2" applyNumberFormat="1" applyFont="1" applyFill="1" applyBorder="1" applyAlignment="1" applyProtection="1">
      <alignment vertical="top" wrapText="1"/>
    </xf>
    <xf numFmtId="3" fontId="11" fillId="0" borderId="0" xfId="2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vertical="top"/>
    </xf>
    <xf numFmtId="0" fontId="2" fillId="2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left" vertical="top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3" fontId="7" fillId="0" borderId="1" xfId="2" applyNumberFormat="1" applyFont="1" applyFill="1" applyBorder="1" applyAlignment="1" applyProtection="1">
      <alignment horizontal="center" vertical="top" wrapText="1"/>
    </xf>
    <xf numFmtId="3" fontId="13" fillId="0" borderId="1" xfId="2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164" fontId="9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2" applyNumberFormat="1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165" fontId="7" fillId="0" borderId="1" xfId="0" applyNumberFormat="1" applyFont="1" applyFill="1" applyBorder="1" applyAlignment="1" applyProtection="1">
      <alignment vertical="top"/>
    </xf>
    <xf numFmtId="165" fontId="8" fillId="0" borderId="1" xfId="0" applyNumberFormat="1" applyFont="1" applyFill="1" applyBorder="1" applyAlignment="1" applyProtection="1">
      <alignment vertical="top"/>
    </xf>
    <xf numFmtId="165" fontId="7" fillId="2" borderId="1" xfId="0" applyNumberFormat="1" applyFont="1" applyFill="1" applyBorder="1" applyAlignment="1" applyProtection="1">
      <alignment vertical="top"/>
    </xf>
    <xf numFmtId="165" fontId="8" fillId="3" borderId="1" xfId="0" applyNumberFormat="1" applyFont="1" applyFill="1" applyBorder="1" applyAlignment="1" applyProtection="1">
      <alignment vertical="top"/>
    </xf>
    <xf numFmtId="165" fontId="7" fillId="0" borderId="1" xfId="1" applyNumberFormat="1" applyFont="1" applyBorder="1" applyAlignment="1">
      <alignment vertical="top"/>
    </xf>
    <xf numFmtId="165" fontId="7" fillId="0" borderId="1" xfId="1" applyNumberFormat="1" applyFont="1" applyFill="1" applyBorder="1" applyAlignment="1">
      <alignment vertical="top"/>
    </xf>
    <xf numFmtId="165" fontId="8" fillId="0" borderId="1" xfId="0" applyNumberFormat="1" applyFont="1" applyFill="1" applyBorder="1" applyAlignment="1">
      <alignment vertical="top"/>
    </xf>
    <xf numFmtId="165" fontId="8" fillId="0" borderId="1" xfId="0" applyNumberFormat="1" applyFont="1" applyBorder="1" applyAlignment="1">
      <alignment vertical="top"/>
    </xf>
    <xf numFmtId="165" fontId="8" fillId="0" borderId="1" xfId="0" applyNumberFormat="1" applyFont="1" applyFill="1" applyBorder="1" applyAlignment="1" applyProtection="1">
      <alignment vertical="top" wrapText="1"/>
    </xf>
    <xf numFmtId="164" fontId="4" fillId="0" borderId="0" xfId="0" applyNumberFormat="1" applyFont="1" applyFill="1" applyBorder="1" applyAlignment="1" applyProtection="1">
      <alignment horizontal="center" vertical="top"/>
    </xf>
    <xf numFmtId="165" fontId="7" fillId="0" borderId="1" xfId="0" applyNumberFormat="1" applyFont="1" applyFill="1" applyBorder="1" applyAlignment="1" applyProtection="1">
      <alignment vertical="top" wrapText="1"/>
    </xf>
    <xf numFmtId="165" fontId="7" fillId="0" borderId="1" xfId="1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0" fontId="0" fillId="0" borderId="0" xfId="0" applyFill="1" applyAlignment="1">
      <alignment vertical="top"/>
    </xf>
    <xf numFmtId="3" fontId="3" fillId="0" borderId="0" xfId="2" applyNumberFormat="1" applyFont="1" applyFill="1" applyBorder="1" applyAlignment="1" applyProtection="1">
      <alignment vertical="center" wrapText="1"/>
    </xf>
    <xf numFmtId="0" fontId="1" fillId="0" borderId="0" xfId="0" applyFont="1" applyAlignment="1">
      <alignment vertical="center" wrapText="1"/>
    </xf>
    <xf numFmtId="3" fontId="8" fillId="0" borderId="1" xfId="2" applyNumberFormat="1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8" fillId="0" borderId="1" xfId="2" applyNumberFormat="1" applyFont="1" applyFill="1" applyBorder="1" applyAlignment="1" applyProtection="1">
      <alignment horizontal="center" vertical="center"/>
    </xf>
    <xf numFmtId="0" fontId="12" fillId="0" borderId="1" xfId="2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8" fillId="0" borderId="1" xfId="2" applyNumberFormat="1" applyFont="1" applyFill="1" applyBorder="1" applyAlignment="1" applyProtection="1">
      <alignment horizontal="center" vertical="center" wrapText="1"/>
    </xf>
    <xf numFmtId="3" fontId="12" fillId="0" borderId="1" xfId="2" applyNumberFormat="1" applyFont="1" applyFill="1" applyBorder="1" applyAlignment="1" applyProtection="1">
      <alignment horizontal="center" vertical="center" wrapText="1"/>
    </xf>
    <xf numFmtId="164" fontId="9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5" fillId="0" borderId="0" xfId="2" applyNumberFormat="1" applyFont="1" applyFill="1" applyBorder="1" applyAlignment="1" applyProtection="1">
      <alignment horizontal="center" vertical="top"/>
    </xf>
    <xf numFmtId="0" fontId="3" fillId="0" borderId="0" xfId="2" applyNumberFormat="1" applyFont="1" applyFill="1" applyBorder="1" applyAlignment="1" applyProtection="1">
      <alignment horizontal="right" vertical="top"/>
    </xf>
  </cellXfs>
  <cellStyles count="3">
    <cellStyle name="Обычный" xfId="0" builtinId="0"/>
    <cellStyle name="Обычный_Исполнение бюджета 2004 " xfId="1" xr:uid="{00000000-0005-0000-0000-000001000000}"/>
    <cellStyle name="Обычный_ПРИЛОЖЕНИЕ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8"/>
  <sheetViews>
    <sheetView tabSelected="1" zoomScaleNormal="100" workbookViewId="0">
      <selection activeCell="K5" sqref="K5"/>
    </sheetView>
  </sheetViews>
  <sheetFormatPr defaultRowHeight="12.75" x14ac:dyDescent="0.2"/>
  <cols>
    <col min="1" max="1" width="35.28515625" style="21" customWidth="1"/>
    <col min="2" max="2" width="16.7109375" style="21" customWidth="1"/>
    <col min="3" max="3" width="15" style="21" customWidth="1"/>
    <col min="4" max="4" width="13.140625" style="21" bestFit="1" customWidth="1"/>
    <col min="5" max="8" width="13.140625" style="21" customWidth="1"/>
    <col min="9" max="9" width="59.85546875" style="36" customWidth="1"/>
  </cols>
  <sheetData>
    <row r="1" spans="1:9" s="2" customFormat="1" ht="15.75" x14ac:dyDescent="0.2">
      <c r="A1" s="3"/>
      <c r="B1" s="4"/>
      <c r="C1" s="1"/>
      <c r="D1" s="1"/>
      <c r="E1" s="1"/>
      <c r="F1" s="1"/>
      <c r="G1" s="1"/>
      <c r="H1" s="37"/>
      <c r="I1" s="38"/>
    </row>
    <row r="2" spans="1:9" s="2" customFormat="1" ht="15.75" x14ac:dyDescent="0.2">
      <c r="A2" s="52" t="s">
        <v>36</v>
      </c>
      <c r="B2" s="52"/>
      <c r="C2" s="52"/>
      <c r="D2" s="52"/>
      <c r="E2" s="52"/>
      <c r="F2" s="52"/>
      <c r="G2" s="52"/>
      <c r="H2" s="52"/>
      <c r="I2" s="52"/>
    </row>
    <row r="3" spans="1:9" s="2" customFormat="1" ht="15.75" x14ac:dyDescent="0.2">
      <c r="A3" s="52" t="s">
        <v>65</v>
      </c>
      <c r="B3" s="52"/>
      <c r="C3" s="52"/>
      <c r="D3" s="52"/>
      <c r="E3" s="52"/>
      <c r="F3" s="52"/>
      <c r="G3" s="52"/>
      <c r="H3" s="52"/>
      <c r="I3" s="52"/>
    </row>
    <row r="4" spans="1:9" s="2" customFormat="1" ht="15.75" x14ac:dyDescent="0.2">
      <c r="A4" s="3"/>
      <c r="B4" s="4"/>
      <c r="C4" s="1"/>
      <c r="D4" s="1"/>
      <c r="E4" s="1"/>
      <c r="F4" s="53" t="s">
        <v>0</v>
      </c>
      <c r="G4" s="53"/>
      <c r="H4" s="53"/>
      <c r="I4" s="53"/>
    </row>
    <row r="5" spans="1:9" s="2" customFormat="1" ht="15.6" customHeight="1" x14ac:dyDescent="0.2">
      <c r="A5" s="43" t="s">
        <v>2</v>
      </c>
      <c r="B5" s="45" t="s">
        <v>66</v>
      </c>
      <c r="C5" s="47" t="s">
        <v>67</v>
      </c>
      <c r="D5" s="48" t="s">
        <v>68</v>
      </c>
      <c r="E5" s="39" t="s">
        <v>38</v>
      </c>
      <c r="F5" s="40"/>
      <c r="G5" s="41"/>
      <c r="H5" s="41"/>
      <c r="I5" s="49" t="s">
        <v>37</v>
      </c>
    </row>
    <row r="6" spans="1:9" s="2" customFormat="1" ht="15.75" x14ac:dyDescent="0.2">
      <c r="A6" s="44"/>
      <c r="B6" s="46"/>
      <c r="C6" s="44"/>
      <c r="D6" s="44"/>
      <c r="E6" s="39" t="s">
        <v>39</v>
      </c>
      <c r="F6" s="40"/>
      <c r="G6" s="42" t="s">
        <v>42</v>
      </c>
      <c r="H6" s="40"/>
      <c r="I6" s="50"/>
    </row>
    <row r="7" spans="1:9" s="2" customFormat="1" ht="43.9" customHeight="1" x14ac:dyDescent="0.2">
      <c r="A7" s="44"/>
      <c r="B7" s="46"/>
      <c r="C7" s="44"/>
      <c r="D7" s="44"/>
      <c r="E7" s="15" t="s">
        <v>40</v>
      </c>
      <c r="F7" s="15" t="s">
        <v>41</v>
      </c>
      <c r="G7" s="15" t="s">
        <v>40</v>
      </c>
      <c r="H7" s="15" t="s">
        <v>41</v>
      </c>
      <c r="I7" s="51"/>
    </row>
    <row r="8" spans="1:9" s="2" customFormat="1" ht="15.75" x14ac:dyDescent="0.2">
      <c r="A8" s="16">
        <v>1</v>
      </c>
      <c r="B8" s="13">
        <v>2</v>
      </c>
      <c r="C8" s="12">
        <v>3</v>
      </c>
      <c r="D8" s="13">
        <v>4</v>
      </c>
      <c r="E8" s="13" t="s">
        <v>44</v>
      </c>
      <c r="F8" s="13" t="s">
        <v>45</v>
      </c>
      <c r="G8" s="13" t="s">
        <v>46</v>
      </c>
      <c r="H8" s="13" t="s">
        <v>47</v>
      </c>
      <c r="I8" s="13">
        <v>9</v>
      </c>
    </row>
    <row r="9" spans="1:9" s="2" customFormat="1" ht="28.5" x14ac:dyDescent="0.2">
      <c r="A9" s="14" t="s">
        <v>3</v>
      </c>
      <c r="B9" s="22">
        <f>SUM(B10+B12+B13+B18+B23+B25+B30+B31+B32+B36)+B37</f>
        <v>841128.79999999993</v>
      </c>
      <c r="C9" s="22">
        <f>SUM(C10+C12+C13+C18+C23+C25+C30+C31+C32+C36+C24+C37)</f>
        <v>968976.50000000012</v>
      </c>
      <c r="D9" s="22">
        <f>SUM(D10+D12+D13+D18+D23+D24+D25+D30+D31+D32+D36+D37)</f>
        <v>990711.59999999986</v>
      </c>
      <c r="E9" s="22">
        <f>D9-B9</f>
        <v>149582.79999999993</v>
      </c>
      <c r="F9" s="22">
        <f>D9/B9*100</f>
        <v>117.78357844838982</v>
      </c>
      <c r="G9" s="22">
        <f>D9-C9</f>
        <v>21735.099999999744</v>
      </c>
      <c r="H9" s="22">
        <f>D9/C9*100</f>
        <v>102.24309877484126</v>
      </c>
      <c r="I9" s="32"/>
    </row>
    <row r="10" spans="1:9" s="2" customFormat="1" ht="15.75" x14ac:dyDescent="0.2">
      <c r="A10" s="8" t="s">
        <v>4</v>
      </c>
      <c r="B10" s="22">
        <f>B11</f>
        <v>421426.9</v>
      </c>
      <c r="C10" s="22">
        <f>C11</f>
        <v>473698.2</v>
      </c>
      <c r="D10" s="22">
        <f>D11</f>
        <v>499838.8</v>
      </c>
      <c r="E10" s="22">
        <f t="shared" ref="E10:E46" si="0">D10-B10</f>
        <v>78411.899999999965</v>
      </c>
      <c r="F10" s="22">
        <f t="shared" ref="F10:F42" si="1">D10/B10*100</f>
        <v>118.60628735374983</v>
      </c>
      <c r="G10" s="22">
        <f t="shared" ref="G10:G46" si="2">D10-C10</f>
        <v>26140.599999999977</v>
      </c>
      <c r="H10" s="22">
        <f t="shared" ref="H10:H47" si="3">D10/C10*100</f>
        <v>105.51840813412421</v>
      </c>
      <c r="I10" s="32"/>
    </row>
    <row r="11" spans="1:9" s="2" customFormat="1" ht="120" x14ac:dyDescent="0.2">
      <c r="A11" s="9" t="s">
        <v>5</v>
      </c>
      <c r="B11" s="23">
        <v>421426.9</v>
      </c>
      <c r="C11" s="23">
        <v>473698.2</v>
      </c>
      <c r="D11" s="23">
        <v>499838.8</v>
      </c>
      <c r="E11" s="23">
        <f t="shared" si="0"/>
        <v>78411.899999999965</v>
      </c>
      <c r="F11" s="23">
        <f t="shared" si="1"/>
        <v>118.60628735374983</v>
      </c>
      <c r="G11" s="23">
        <f t="shared" si="2"/>
        <v>26140.599999999977</v>
      </c>
      <c r="H11" s="23">
        <f t="shared" si="3"/>
        <v>105.51840813412421</v>
      </c>
      <c r="I11" s="10" t="s">
        <v>71</v>
      </c>
    </row>
    <row r="12" spans="1:9" s="2" customFormat="1" ht="75" customHeight="1" x14ac:dyDescent="0.2">
      <c r="A12" s="8" t="s">
        <v>6</v>
      </c>
      <c r="B12" s="22">
        <v>21573.5</v>
      </c>
      <c r="C12" s="22">
        <v>24477.5</v>
      </c>
      <c r="D12" s="22">
        <v>25111.1</v>
      </c>
      <c r="E12" s="22">
        <f t="shared" si="0"/>
        <v>3537.5999999999985</v>
      </c>
      <c r="F12" s="22">
        <f t="shared" si="1"/>
        <v>116.39789556631979</v>
      </c>
      <c r="G12" s="22">
        <f t="shared" si="2"/>
        <v>633.59999999999854</v>
      </c>
      <c r="H12" s="22">
        <f t="shared" si="3"/>
        <v>102.58849964252886</v>
      </c>
      <c r="I12" s="30" t="s">
        <v>60</v>
      </c>
    </row>
    <row r="13" spans="1:9" s="2" customFormat="1" ht="19.5" customHeight="1" x14ac:dyDescent="0.2">
      <c r="A13" s="8" t="s">
        <v>7</v>
      </c>
      <c r="B13" s="22">
        <f>B14+B17+B15+B16</f>
        <v>180361</v>
      </c>
      <c r="C13" s="22">
        <f>C14+C15+C16+C17</f>
        <v>212211.1</v>
      </c>
      <c r="D13" s="22">
        <f>D14+D15+D16+D17</f>
        <v>201944.3</v>
      </c>
      <c r="E13" s="22">
        <f t="shared" si="0"/>
        <v>21583.299999999988</v>
      </c>
      <c r="F13" s="22">
        <f t="shared" si="1"/>
        <v>111.96672229583999</v>
      </c>
      <c r="G13" s="22">
        <f t="shared" si="2"/>
        <v>-10266.800000000017</v>
      </c>
      <c r="H13" s="22">
        <f t="shared" si="3"/>
        <v>95.161987285302217</v>
      </c>
      <c r="I13" s="32"/>
    </row>
    <row r="14" spans="1:9" s="2" customFormat="1" ht="63.75" customHeight="1" x14ac:dyDescent="0.2">
      <c r="A14" s="9" t="s">
        <v>8</v>
      </c>
      <c r="B14" s="23">
        <v>153041</v>
      </c>
      <c r="C14" s="23">
        <v>204283</v>
      </c>
      <c r="D14" s="23">
        <v>197780.5</v>
      </c>
      <c r="E14" s="23">
        <f>D14-B14</f>
        <v>44739.5</v>
      </c>
      <c r="F14" s="23">
        <f t="shared" si="1"/>
        <v>129.23366940885123</v>
      </c>
      <c r="G14" s="23">
        <f t="shared" si="2"/>
        <v>-6502.5</v>
      </c>
      <c r="H14" s="23">
        <f t="shared" si="3"/>
        <v>96.816915749230233</v>
      </c>
      <c r="I14" s="30" t="s">
        <v>60</v>
      </c>
    </row>
    <row r="15" spans="1:9" s="2" customFormat="1" ht="45" x14ac:dyDescent="0.2">
      <c r="A15" s="9" t="s">
        <v>9</v>
      </c>
      <c r="B15" s="23">
        <v>0</v>
      </c>
      <c r="C15" s="23">
        <v>-385.5</v>
      </c>
      <c r="D15" s="23">
        <v>-385.5</v>
      </c>
      <c r="E15" s="23">
        <f t="shared" si="0"/>
        <v>-385.5</v>
      </c>
      <c r="F15" s="23">
        <v>0</v>
      </c>
      <c r="G15" s="23">
        <f>D15-C15</f>
        <v>0</v>
      </c>
      <c r="H15" s="23">
        <f t="shared" si="3"/>
        <v>100</v>
      </c>
      <c r="I15" s="30" t="s">
        <v>64</v>
      </c>
    </row>
    <row r="16" spans="1:9" s="2" customFormat="1" ht="60" x14ac:dyDescent="0.2">
      <c r="A16" s="9" t="s">
        <v>10</v>
      </c>
      <c r="B16" s="23">
        <v>695</v>
      </c>
      <c r="C16" s="23">
        <v>491.6</v>
      </c>
      <c r="D16" s="23">
        <v>485</v>
      </c>
      <c r="E16" s="23">
        <f t="shared" si="0"/>
        <v>-210</v>
      </c>
      <c r="F16" s="23">
        <f t="shared" si="1"/>
        <v>69.7841726618705</v>
      </c>
      <c r="G16" s="23">
        <f t="shared" si="2"/>
        <v>-6.6000000000000227</v>
      </c>
      <c r="H16" s="23">
        <f t="shared" si="3"/>
        <v>98.657445077298604</v>
      </c>
      <c r="I16" s="30" t="s">
        <v>61</v>
      </c>
    </row>
    <row r="17" spans="1:9" s="2" customFormat="1" ht="60" x14ac:dyDescent="0.2">
      <c r="A17" s="9" t="s">
        <v>11</v>
      </c>
      <c r="B17" s="23">
        <v>26625</v>
      </c>
      <c r="C17" s="23">
        <v>7822</v>
      </c>
      <c r="D17" s="23">
        <v>4064.3</v>
      </c>
      <c r="E17" s="23">
        <f t="shared" si="0"/>
        <v>-22560.7</v>
      </c>
      <c r="F17" s="23">
        <f t="shared" si="1"/>
        <v>15.264976525821597</v>
      </c>
      <c r="G17" s="23">
        <f t="shared" si="2"/>
        <v>-3757.7</v>
      </c>
      <c r="H17" s="23">
        <f t="shared" si="3"/>
        <v>51.959856814114033</v>
      </c>
      <c r="I17" s="30" t="s">
        <v>62</v>
      </c>
    </row>
    <row r="18" spans="1:9" s="2" customFormat="1" ht="15.75" x14ac:dyDescent="0.2">
      <c r="A18" s="8" t="s">
        <v>12</v>
      </c>
      <c r="B18" s="22">
        <f>SUM(B19:B22)</f>
        <v>179183</v>
      </c>
      <c r="C18" s="22">
        <f>SUM(C19:C22)</f>
        <v>184972.79999999999</v>
      </c>
      <c r="D18" s="22">
        <f>SUM(D19:D22)</f>
        <v>184872.2</v>
      </c>
      <c r="E18" s="22">
        <f t="shared" si="0"/>
        <v>5689.2000000000116</v>
      </c>
      <c r="F18" s="22">
        <f t="shared" si="1"/>
        <v>103.17507799288997</v>
      </c>
      <c r="G18" s="22">
        <f t="shared" si="2"/>
        <v>-100.59999999997672</v>
      </c>
      <c r="H18" s="22">
        <f t="shared" si="3"/>
        <v>99.945613625354653</v>
      </c>
      <c r="I18" s="30"/>
    </row>
    <row r="19" spans="1:9" s="2" customFormat="1" ht="60" x14ac:dyDescent="0.2">
      <c r="A19" s="9" t="s">
        <v>13</v>
      </c>
      <c r="B19" s="23">
        <v>6090</v>
      </c>
      <c r="C19" s="23">
        <v>12350</v>
      </c>
      <c r="D19" s="23">
        <v>13679.2</v>
      </c>
      <c r="E19" s="23">
        <f>D19-B19</f>
        <v>7589.2000000000007</v>
      </c>
      <c r="F19" s="23">
        <f t="shared" si="1"/>
        <v>224.61740558292283</v>
      </c>
      <c r="G19" s="23">
        <f t="shared" si="2"/>
        <v>1329.2000000000007</v>
      </c>
      <c r="H19" s="23">
        <f t="shared" si="3"/>
        <v>110.76275303643726</v>
      </c>
      <c r="I19" s="30" t="s">
        <v>62</v>
      </c>
    </row>
    <row r="20" spans="1:9" s="2" customFormat="1" ht="60" x14ac:dyDescent="0.2">
      <c r="A20" s="11" t="s">
        <v>14</v>
      </c>
      <c r="B20" s="23">
        <v>96600</v>
      </c>
      <c r="C20" s="23">
        <v>98593.8</v>
      </c>
      <c r="D20" s="23">
        <v>98390.7</v>
      </c>
      <c r="E20" s="23">
        <f t="shared" si="0"/>
        <v>1790.6999999999971</v>
      </c>
      <c r="F20" s="23">
        <f t="shared" si="1"/>
        <v>101.85372670807453</v>
      </c>
      <c r="G20" s="23">
        <f t="shared" si="2"/>
        <v>-203.10000000000582</v>
      </c>
      <c r="H20" s="23">
        <f t="shared" si="3"/>
        <v>99.79400327403954</v>
      </c>
      <c r="I20" s="30" t="s">
        <v>62</v>
      </c>
    </row>
    <row r="21" spans="1:9" s="2" customFormat="1" ht="65.25" customHeight="1" x14ac:dyDescent="0.2">
      <c r="A21" s="9" t="s">
        <v>15</v>
      </c>
      <c r="B21" s="23">
        <v>48470</v>
      </c>
      <c r="C21" s="23">
        <v>44611</v>
      </c>
      <c r="D21" s="23">
        <v>43415.3</v>
      </c>
      <c r="E21" s="23">
        <f t="shared" si="0"/>
        <v>-5054.6999999999971</v>
      </c>
      <c r="F21" s="23">
        <f t="shared" si="1"/>
        <v>89.571487518052407</v>
      </c>
      <c r="G21" s="23">
        <f t="shared" si="2"/>
        <v>-1195.6999999999971</v>
      </c>
      <c r="H21" s="23">
        <f t="shared" si="3"/>
        <v>97.319719351729404</v>
      </c>
      <c r="I21" s="30" t="s">
        <v>62</v>
      </c>
    </row>
    <row r="22" spans="1:9" s="2" customFormat="1" ht="60" x14ac:dyDescent="0.2">
      <c r="A22" s="9" t="s">
        <v>16</v>
      </c>
      <c r="B22" s="23">
        <v>28023</v>
      </c>
      <c r="C22" s="23">
        <v>29418</v>
      </c>
      <c r="D22" s="23">
        <v>29387</v>
      </c>
      <c r="E22" s="23">
        <f t="shared" si="0"/>
        <v>1364</v>
      </c>
      <c r="F22" s="23">
        <f>D22/B22*100</f>
        <v>104.8674303250901</v>
      </c>
      <c r="G22" s="23">
        <f t="shared" si="2"/>
        <v>-31</v>
      </c>
      <c r="H22" s="23">
        <f t="shared" si="3"/>
        <v>99.894622340063904</v>
      </c>
      <c r="I22" s="30" t="s">
        <v>62</v>
      </c>
    </row>
    <row r="23" spans="1:9" s="2" customFormat="1" ht="120" x14ac:dyDescent="0.2">
      <c r="A23" s="8" t="s">
        <v>17</v>
      </c>
      <c r="B23" s="22">
        <v>8374.9</v>
      </c>
      <c r="C23" s="22">
        <v>8556</v>
      </c>
      <c r="D23" s="22">
        <v>8643</v>
      </c>
      <c r="E23" s="22">
        <f t="shared" si="0"/>
        <v>268.10000000000036</v>
      </c>
      <c r="F23" s="22">
        <f t="shared" si="1"/>
        <v>103.20123225351945</v>
      </c>
      <c r="G23" s="22">
        <f t="shared" si="2"/>
        <v>87</v>
      </c>
      <c r="H23" s="22">
        <f t="shared" si="3"/>
        <v>101.01683029453015</v>
      </c>
      <c r="I23" s="30" t="s">
        <v>63</v>
      </c>
    </row>
    <row r="24" spans="1:9" s="2" customFormat="1" ht="42.75" x14ac:dyDescent="0.2">
      <c r="A24" s="8" t="s">
        <v>43</v>
      </c>
      <c r="B24" s="22">
        <v>0</v>
      </c>
      <c r="C24" s="22">
        <v>0.1</v>
      </c>
      <c r="D24" s="22">
        <v>0.1</v>
      </c>
      <c r="E24" s="22">
        <f t="shared" si="0"/>
        <v>0.1</v>
      </c>
      <c r="F24" s="23"/>
      <c r="G24" s="22">
        <f t="shared" si="2"/>
        <v>0</v>
      </c>
      <c r="H24" s="22"/>
      <c r="I24" s="30"/>
    </row>
    <row r="25" spans="1:9" ht="57" x14ac:dyDescent="0.2">
      <c r="A25" s="8" t="s">
        <v>18</v>
      </c>
      <c r="B25" s="22">
        <f>B26+B27+B29</f>
        <v>22410.400000000001</v>
      </c>
      <c r="C25" s="22">
        <f>C26+C27+C29+C28</f>
        <v>41013.300000000003</v>
      </c>
      <c r="D25" s="22">
        <f>D26+D27+D29+D28</f>
        <v>45289.3</v>
      </c>
      <c r="E25" s="22">
        <f t="shared" si="0"/>
        <v>22878.9</v>
      </c>
      <c r="F25" s="22">
        <f t="shared" si="1"/>
        <v>202.09054724592153</v>
      </c>
      <c r="G25" s="22">
        <f t="shared" si="2"/>
        <v>4276</v>
      </c>
      <c r="H25" s="22">
        <f t="shared" si="3"/>
        <v>110.42588623690364</v>
      </c>
      <c r="I25" s="30"/>
    </row>
    <row r="26" spans="1:9" ht="138.75" customHeight="1" x14ac:dyDescent="0.2">
      <c r="A26" s="9" t="s">
        <v>28</v>
      </c>
      <c r="B26" s="25">
        <v>9690.9</v>
      </c>
      <c r="C26" s="25">
        <v>24011.4</v>
      </c>
      <c r="D26" s="23">
        <v>27416.2</v>
      </c>
      <c r="E26" s="23">
        <f t="shared" si="0"/>
        <v>17725.300000000003</v>
      </c>
      <c r="F26" s="23">
        <f t="shared" si="1"/>
        <v>282.90664437771522</v>
      </c>
      <c r="G26" s="23">
        <f t="shared" si="2"/>
        <v>3404.7999999999993</v>
      </c>
      <c r="H26" s="23">
        <f t="shared" si="3"/>
        <v>114.17993119934697</v>
      </c>
      <c r="I26" s="30" t="s">
        <v>50</v>
      </c>
    </row>
    <row r="27" spans="1:9" ht="121.5" customHeight="1" x14ac:dyDescent="0.2">
      <c r="A27" s="10" t="s">
        <v>29</v>
      </c>
      <c r="B27" s="23">
        <v>5.0999999999999996</v>
      </c>
      <c r="C27" s="23">
        <v>5.3</v>
      </c>
      <c r="D27" s="23">
        <v>5.3</v>
      </c>
      <c r="E27" s="23">
        <f t="shared" si="0"/>
        <v>0.20000000000000018</v>
      </c>
      <c r="F27" s="23">
        <f>D27/B27*100</f>
        <v>103.92156862745099</v>
      </c>
      <c r="G27" s="23">
        <f t="shared" si="2"/>
        <v>0</v>
      </c>
      <c r="H27" s="23">
        <f t="shared" si="3"/>
        <v>100</v>
      </c>
      <c r="I27" s="30" t="s">
        <v>50</v>
      </c>
    </row>
    <row r="28" spans="1:9" ht="96" customHeight="1" x14ac:dyDescent="0.2">
      <c r="A28" s="10" t="s">
        <v>58</v>
      </c>
      <c r="B28" s="23">
        <v>0</v>
      </c>
      <c r="C28" s="23">
        <v>1000</v>
      </c>
      <c r="D28" s="23">
        <v>1000</v>
      </c>
      <c r="E28" s="23">
        <f t="shared" si="0"/>
        <v>1000</v>
      </c>
      <c r="F28" s="23">
        <v>0</v>
      </c>
      <c r="G28" s="23">
        <f t="shared" si="2"/>
        <v>0</v>
      </c>
      <c r="H28" s="23">
        <f t="shared" si="3"/>
        <v>100</v>
      </c>
      <c r="I28" s="30" t="s">
        <v>50</v>
      </c>
    </row>
    <row r="29" spans="1:9" ht="125.25" customHeight="1" x14ac:dyDescent="0.2">
      <c r="A29" s="17" t="s">
        <v>30</v>
      </c>
      <c r="B29" s="23">
        <v>12714.4</v>
      </c>
      <c r="C29" s="23">
        <v>15996.6</v>
      </c>
      <c r="D29" s="23">
        <f>8503+8364.8</f>
        <v>16867.8</v>
      </c>
      <c r="E29" s="23">
        <f t="shared" si="0"/>
        <v>4153.3999999999996</v>
      </c>
      <c r="F29" s="23">
        <f t="shared" si="1"/>
        <v>132.66689737620337</v>
      </c>
      <c r="G29" s="23">
        <f t="shared" si="2"/>
        <v>871.19999999999891</v>
      </c>
      <c r="H29" s="23">
        <f t="shared" si="3"/>
        <v>105.44615730842804</v>
      </c>
      <c r="I29" s="30" t="s">
        <v>50</v>
      </c>
    </row>
    <row r="30" spans="1:9" ht="45" x14ac:dyDescent="0.2">
      <c r="A30" s="18" t="s">
        <v>19</v>
      </c>
      <c r="B30" s="22">
        <v>3007.7</v>
      </c>
      <c r="C30" s="22">
        <v>3007.7</v>
      </c>
      <c r="D30" s="22">
        <v>3021.1</v>
      </c>
      <c r="E30" s="22">
        <f t="shared" si="0"/>
        <v>13.400000000000091</v>
      </c>
      <c r="F30" s="22">
        <f t="shared" si="1"/>
        <v>100.44552315722979</v>
      </c>
      <c r="G30" s="22">
        <f t="shared" si="2"/>
        <v>13.400000000000091</v>
      </c>
      <c r="H30" s="22">
        <f t="shared" si="3"/>
        <v>100.44552315722979</v>
      </c>
      <c r="I30" s="30" t="s">
        <v>56</v>
      </c>
    </row>
    <row r="31" spans="1:9" ht="48.75" customHeight="1" x14ac:dyDescent="0.2">
      <c r="A31" s="18" t="s">
        <v>20</v>
      </c>
      <c r="B31" s="24">
        <v>537.5</v>
      </c>
      <c r="C31" s="24">
        <v>24585.1</v>
      </c>
      <c r="D31" s="22">
        <v>24755.7</v>
      </c>
      <c r="E31" s="22">
        <f t="shared" si="0"/>
        <v>24218.2</v>
      </c>
      <c r="F31" s="22">
        <f t="shared" si="1"/>
        <v>4605.7116279069769</v>
      </c>
      <c r="G31" s="22">
        <f t="shared" si="2"/>
        <v>170.60000000000218</v>
      </c>
      <c r="H31" s="22">
        <f t="shared" si="3"/>
        <v>100.69391623381642</v>
      </c>
      <c r="I31" s="30" t="s">
        <v>49</v>
      </c>
    </row>
    <row r="32" spans="1:9" ht="42.75" x14ac:dyDescent="0.2">
      <c r="A32" s="8" t="s">
        <v>21</v>
      </c>
      <c r="B32" s="26">
        <f>SUM(B33:B35)</f>
        <v>2572</v>
      </c>
      <c r="C32" s="26">
        <f>SUM(C33:C35)</f>
        <v>4375.1000000000004</v>
      </c>
      <c r="D32" s="27">
        <f>SUM(D33:D35)</f>
        <v>4565.5</v>
      </c>
      <c r="E32" s="22">
        <f t="shared" si="0"/>
        <v>1993.5</v>
      </c>
      <c r="F32" s="22">
        <f t="shared" si="1"/>
        <v>177.5077760497667</v>
      </c>
      <c r="G32" s="22">
        <f t="shared" si="2"/>
        <v>190.39999999999964</v>
      </c>
      <c r="H32" s="22">
        <f t="shared" si="3"/>
        <v>104.35190052798792</v>
      </c>
      <c r="I32" s="33"/>
    </row>
    <row r="33" spans="1:9" ht="155.25" customHeight="1" x14ac:dyDescent="0.2">
      <c r="A33" s="19" t="s">
        <v>31</v>
      </c>
      <c r="B33" s="29">
        <v>676.5</v>
      </c>
      <c r="C33" s="29">
        <v>600</v>
      </c>
      <c r="D33" s="28">
        <v>578</v>
      </c>
      <c r="E33" s="23">
        <f t="shared" si="0"/>
        <v>-98.5</v>
      </c>
      <c r="F33" s="23">
        <f t="shared" si="1"/>
        <v>85.439763488543974</v>
      </c>
      <c r="G33" s="23">
        <f t="shared" si="2"/>
        <v>-22</v>
      </c>
      <c r="H33" s="23">
        <f t="shared" si="3"/>
        <v>96.333333333333343</v>
      </c>
      <c r="I33" s="30" t="s">
        <v>51</v>
      </c>
    </row>
    <row r="34" spans="1:9" ht="165" x14ac:dyDescent="0.2">
      <c r="A34" s="19" t="s">
        <v>69</v>
      </c>
      <c r="B34" s="29">
        <v>0</v>
      </c>
      <c r="C34" s="29">
        <v>0</v>
      </c>
      <c r="D34" s="28">
        <v>21.3</v>
      </c>
      <c r="E34" s="23">
        <f t="shared" si="0"/>
        <v>21.3</v>
      </c>
      <c r="F34" s="23" t="e">
        <f t="shared" si="1"/>
        <v>#DIV/0!</v>
      </c>
      <c r="G34" s="23">
        <f t="shared" si="2"/>
        <v>21.3</v>
      </c>
      <c r="H34" s="23" t="e">
        <f t="shared" si="3"/>
        <v>#DIV/0!</v>
      </c>
      <c r="I34" s="30"/>
    </row>
    <row r="35" spans="1:9" ht="120" x14ac:dyDescent="0.2">
      <c r="A35" s="19" t="s">
        <v>32</v>
      </c>
      <c r="B35" s="29">
        <v>1895.5</v>
      </c>
      <c r="C35" s="29">
        <v>3775.1</v>
      </c>
      <c r="D35" s="28">
        <v>3966.2</v>
      </c>
      <c r="E35" s="23">
        <f t="shared" si="0"/>
        <v>2070.6999999999998</v>
      </c>
      <c r="F35" s="23">
        <f t="shared" si="1"/>
        <v>209.24294381429701</v>
      </c>
      <c r="G35" s="23">
        <f t="shared" si="2"/>
        <v>191.09999999999991</v>
      </c>
      <c r="H35" s="23">
        <f t="shared" si="3"/>
        <v>105.06211755979973</v>
      </c>
      <c r="I35" s="30" t="s">
        <v>52</v>
      </c>
    </row>
    <row r="36" spans="1:9" ht="38.25" customHeight="1" x14ac:dyDescent="0.2">
      <c r="A36" s="8" t="s">
        <v>22</v>
      </c>
      <c r="B36" s="22">
        <v>1662.2</v>
      </c>
      <c r="C36" s="22">
        <v>5673.3</v>
      </c>
      <c r="D36" s="22">
        <v>5915.5</v>
      </c>
      <c r="E36" s="22">
        <f t="shared" si="0"/>
        <v>4253.3</v>
      </c>
      <c r="F36" s="22">
        <f t="shared" si="1"/>
        <v>355.88376849957888</v>
      </c>
      <c r="G36" s="22">
        <f t="shared" si="2"/>
        <v>242.19999999999982</v>
      </c>
      <c r="H36" s="22">
        <f t="shared" si="3"/>
        <v>104.26912026510145</v>
      </c>
      <c r="I36" s="30" t="s">
        <v>53</v>
      </c>
    </row>
    <row r="37" spans="1:9" ht="38.25" customHeight="1" x14ac:dyDescent="0.2">
      <c r="A37" s="8" t="s">
        <v>57</v>
      </c>
      <c r="B37" s="22">
        <v>19.7</v>
      </c>
      <c r="C37" s="22">
        <v>-13593.7</v>
      </c>
      <c r="D37" s="22">
        <v>-13245</v>
      </c>
      <c r="E37" s="22">
        <f t="shared" si="0"/>
        <v>-13264.7</v>
      </c>
      <c r="F37" s="22">
        <v>0</v>
      </c>
      <c r="G37" s="22">
        <f t="shared" si="2"/>
        <v>348.70000000000073</v>
      </c>
      <c r="H37" s="22">
        <v>0</v>
      </c>
      <c r="I37" s="30"/>
    </row>
    <row r="38" spans="1:9" ht="14.25" x14ac:dyDescent="0.2">
      <c r="A38" s="8" t="s">
        <v>23</v>
      </c>
      <c r="B38" s="22">
        <f>B39</f>
        <v>3163502.4</v>
      </c>
      <c r="C38" s="22">
        <f>C39+C44</f>
        <v>6940920.9000000004</v>
      </c>
      <c r="D38" s="22">
        <f>D39+D44+D46</f>
        <v>6845508.7300000004</v>
      </c>
      <c r="E38" s="22">
        <f t="shared" ref="E38:H38" si="4">E39</f>
        <v>3683174.6</v>
      </c>
      <c r="F38" s="22">
        <f t="shared" si="4"/>
        <v>216.42711571832538</v>
      </c>
      <c r="G38" s="22">
        <f t="shared" si="4"/>
        <v>-94088.700000000186</v>
      </c>
      <c r="H38" s="22">
        <f t="shared" si="4"/>
        <v>98.6444046079815</v>
      </c>
      <c r="I38" s="32"/>
    </row>
    <row r="39" spans="1:9" ht="42.75" x14ac:dyDescent="0.2">
      <c r="A39" s="8" t="s">
        <v>1</v>
      </c>
      <c r="B39" s="22">
        <f>B41+B42+B43+B40</f>
        <v>3163502.4</v>
      </c>
      <c r="C39" s="22">
        <f>C41+C42+C43+C40</f>
        <v>6940765.7000000002</v>
      </c>
      <c r="D39" s="22">
        <f>D41+D42+D43+D40</f>
        <v>6846677</v>
      </c>
      <c r="E39" s="22">
        <f t="shared" si="0"/>
        <v>3683174.6</v>
      </c>
      <c r="F39" s="22">
        <f t="shared" si="1"/>
        <v>216.42711571832538</v>
      </c>
      <c r="G39" s="22">
        <f t="shared" si="2"/>
        <v>-94088.700000000186</v>
      </c>
      <c r="H39" s="22">
        <f t="shared" si="3"/>
        <v>98.6444046079815</v>
      </c>
      <c r="I39" s="32"/>
    </row>
    <row r="40" spans="1:9" ht="50.25" customHeight="1" x14ac:dyDescent="0.2">
      <c r="A40" s="9" t="s">
        <v>24</v>
      </c>
      <c r="B40" s="23">
        <v>1037015.9</v>
      </c>
      <c r="C40" s="23">
        <v>1367928.2</v>
      </c>
      <c r="D40" s="23">
        <v>1367928.2</v>
      </c>
      <c r="E40" s="23">
        <f t="shared" si="0"/>
        <v>330912.29999999993</v>
      </c>
      <c r="F40" s="23">
        <f t="shared" si="1"/>
        <v>131.91005075235586</v>
      </c>
      <c r="G40" s="23">
        <f t="shared" si="2"/>
        <v>0</v>
      </c>
      <c r="H40" s="23">
        <f t="shared" si="3"/>
        <v>100</v>
      </c>
      <c r="I40" s="30" t="s">
        <v>48</v>
      </c>
    </row>
    <row r="41" spans="1:9" ht="108" customHeight="1" x14ac:dyDescent="0.2">
      <c r="A41" s="20" t="s">
        <v>33</v>
      </c>
      <c r="B41" s="23">
        <v>1019411.7</v>
      </c>
      <c r="C41" s="23">
        <v>4042297.3</v>
      </c>
      <c r="D41" s="23">
        <v>3952969.8</v>
      </c>
      <c r="E41" s="23">
        <f t="shared" si="0"/>
        <v>2933558.0999999996</v>
      </c>
      <c r="F41" s="23">
        <f t="shared" si="1"/>
        <v>387.76971070667526</v>
      </c>
      <c r="G41" s="23">
        <f t="shared" si="2"/>
        <v>-89327.5</v>
      </c>
      <c r="H41" s="23">
        <f t="shared" si="3"/>
        <v>97.790179856390083</v>
      </c>
      <c r="I41" s="30" t="s">
        <v>54</v>
      </c>
    </row>
    <row r="42" spans="1:9" ht="81" customHeight="1" x14ac:dyDescent="0.2">
      <c r="A42" s="20" t="s">
        <v>34</v>
      </c>
      <c r="B42" s="23">
        <v>200722.5</v>
      </c>
      <c r="C42" s="23">
        <v>243269.2</v>
      </c>
      <c r="D42" s="23">
        <v>240390.3</v>
      </c>
      <c r="E42" s="23">
        <f t="shared" si="0"/>
        <v>39667.799999999988</v>
      </c>
      <c r="F42" s="23">
        <f t="shared" si="1"/>
        <v>119.76250794006651</v>
      </c>
      <c r="G42" s="23">
        <f t="shared" si="2"/>
        <v>-2878.9000000000233</v>
      </c>
      <c r="H42" s="23">
        <f t="shared" si="3"/>
        <v>98.816578506444714</v>
      </c>
      <c r="I42" s="30" t="s">
        <v>70</v>
      </c>
    </row>
    <row r="43" spans="1:9" ht="210" x14ac:dyDescent="0.2">
      <c r="A43" s="20" t="s">
        <v>25</v>
      </c>
      <c r="B43" s="23">
        <v>906352.3</v>
      </c>
      <c r="C43" s="23">
        <v>1287271</v>
      </c>
      <c r="D43" s="23">
        <v>1285388.7</v>
      </c>
      <c r="E43" s="23">
        <f t="shared" si="0"/>
        <v>379036.39999999991</v>
      </c>
      <c r="F43" s="23">
        <f>D43/B43*100</f>
        <v>141.81998545157327</v>
      </c>
      <c r="G43" s="23">
        <f t="shared" si="2"/>
        <v>-1882.3000000000466</v>
      </c>
      <c r="H43" s="23">
        <f t="shared" si="3"/>
        <v>99.853775933738888</v>
      </c>
      <c r="I43" s="30" t="s">
        <v>55</v>
      </c>
    </row>
    <row r="44" spans="1:9" ht="33" customHeight="1" x14ac:dyDescent="0.2">
      <c r="A44" s="34" t="s">
        <v>26</v>
      </c>
      <c r="B44" s="22">
        <v>0</v>
      </c>
      <c r="C44" s="22">
        <f>C45</f>
        <v>155.19999999999999</v>
      </c>
      <c r="D44" s="22">
        <f>D45</f>
        <v>155.22999999999999</v>
      </c>
      <c r="E44" s="22">
        <f t="shared" ref="E44:E45" si="5">D44-B44</f>
        <v>155.22999999999999</v>
      </c>
      <c r="F44" s="22">
        <v>0</v>
      </c>
      <c r="G44" s="22">
        <f t="shared" ref="G44:G45" si="6">D44-C44</f>
        <v>3.0000000000001137E-2</v>
      </c>
      <c r="H44" s="22">
        <f t="shared" ref="H44:H45" si="7">D44/C44*100</f>
        <v>100.01932989690722</v>
      </c>
      <c r="I44" s="30"/>
    </row>
    <row r="45" spans="1:9" ht="141.75" x14ac:dyDescent="0.2">
      <c r="A45" s="35" t="s">
        <v>59</v>
      </c>
      <c r="B45" s="23">
        <v>0</v>
      </c>
      <c r="C45" s="23">
        <v>155.19999999999999</v>
      </c>
      <c r="D45" s="23">
        <v>155.22999999999999</v>
      </c>
      <c r="E45" s="23">
        <f t="shared" si="5"/>
        <v>155.22999999999999</v>
      </c>
      <c r="F45" s="23">
        <v>0</v>
      </c>
      <c r="G45" s="23">
        <f t="shared" si="6"/>
        <v>3.0000000000001137E-2</v>
      </c>
      <c r="H45" s="23">
        <f t="shared" si="7"/>
        <v>100.01932989690722</v>
      </c>
      <c r="I45" s="30"/>
    </row>
    <row r="46" spans="1:9" ht="42.75" x14ac:dyDescent="0.2">
      <c r="A46" s="18" t="s">
        <v>35</v>
      </c>
      <c r="B46" s="23">
        <v>0</v>
      </c>
      <c r="C46" s="23">
        <v>0</v>
      </c>
      <c r="D46" s="22">
        <v>-1323.5</v>
      </c>
      <c r="E46" s="22">
        <f t="shared" si="0"/>
        <v>-1323.5</v>
      </c>
      <c r="F46" s="22"/>
      <c r="G46" s="22">
        <f t="shared" si="2"/>
        <v>-1323.5</v>
      </c>
      <c r="H46" s="23"/>
      <c r="I46" s="32"/>
    </row>
    <row r="47" spans="1:9" ht="14.25" x14ac:dyDescent="0.2">
      <c r="A47" s="8" t="s">
        <v>27</v>
      </c>
      <c r="B47" s="22">
        <f>B38+B9</f>
        <v>4004631.1999999997</v>
      </c>
      <c r="C47" s="22">
        <f>C38+C9</f>
        <v>7909897.4000000004</v>
      </c>
      <c r="D47" s="22">
        <f>D38+D9</f>
        <v>7836220.3300000001</v>
      </c>
      <c r="E47" s="22">
        <f>D47-B47</f>
        <v>3831589.1300000004</v>
      </c>
      <c r="F47" s="22">
        <f>D47/B47*100</f>
        <v>195.67895116034657</v>
      </c>
      <c r="G47" s="22">
        <f>G38+G9</f>
        <v>-72353.600000000442</v>
      </c>
      <c r="H47" s="22">
        <f t="shared" si="3"/>
        <v>99.068545819570303</v>
      </c>
      <c r="I47" s="32"/>
    </row>
    <row r="48" spans="1:9" ht="18.75" x14ac:dyDescent="0.2">
      <c r="A48" s="7"/>
      <c r="B48" s="5"/>
      <c r="C48" s="5"/>
      <c r="D48" s="5"/>
      <c r="E48" s="31"/>
      <c r="F48" s="6"/>
      <c r="G48" s="6"/>
      <c r="H48" s="6"/>
      <c r="I48" s="5"/>
    </row>
  </sheetData>
  <customSheetViews>
    <customSheetView guid="{E8FDC3CF-8E87-4852-91EF-CEDFD37BF8A9}" topLeftCell="A37">
      <selection activeCell="G39" sqref="G39"/>
      <pageMargins left="0.7" right="0.7" top="0.75" bottom="0.75" header="0.3" footer="0.3"/>
    </customSheetView>
    <customSheetView guid="{FCB47A28-853E-462A-A538-185AC765B38E}" topLeftCell="A37">
      <selection activeCell="G39" sqref="G39"/>
      <pageMargins left="0.7" right="0.7" top="0.75" bottom="0.75" header="0.3" footer="0.3"/>
    </customSheetView>
    <customSheetView guid="{E5971CB8-56EF-49E0-BFB8-470A8B290B42}">
      <pageMargins left="0.7" right="0.7" top="0.75" bottom="0.75" header="0.3" footer="0.3"/>
    </customSheetView>
    <customSheetView guid="{7A74AA8D-D100-4145-9CAC-DE0F65134241}">
      <pageMargins left="0.7" right="0.7" top="0.75" bottom="0.75" header="0.3" footer="0.3"/>
    </customSheetView>
    <customSheetView guid="{BB3E4003-59AE-4CA1-9218-5BD53A844C5A}">
      <pageMargins left="0.7" right="0.7" top="0.75" bottom="0.75" header="0.3" footer="0.3"/>
    </customSheetView>
    <customSheetView guid="{FAC5733E-A30A-4220-8114-C303E9CB1153}">
      <pageMargins left="0.7" right="0.7" top="0.75" bottom="0.75" header="0.3" footer="0.3"/>
    </customSheetView>
    <customSheetView guid="{5C05EEDE-724E-4D19-A838-7E16E11F1FFE}">
      <pageMargins left="0.7" right="0.7" top="0.75" bottom="0.75" header="0.3" footer="0.3"/>
    </customSheetView>
    <customSheetView guid="{9558695F-F1E3-4959-A11C-6392FA5B79A4}">
      <pageMargins left="0.7" right="0.7" top="0.75" bottom="0.75" header="0.3" footer="0.3"/>
    </customSheetView>
    <customSheetView guid="{0F6D550B-F2E5-4BB5-B401-E3F68D960FFA}">
      <pageMargins left="0.7" right="0.7" top="0.75" bottom="0.75" header="0.3" footer="0.3"/>
    </customSheetView>
    <customSheetView guid="{8EE2E44E-54BE-4A74-A5A6-73F757716C88}">
      <pageMargins left="0.7" right="0.7" top="0.75" bottom="0.75" header="0.3" footer="0.3"/>
    </customSheetView>
    <customSheetView guid="{D7D7E9B6-C8F2-4F19-82A0-6881760CF4FB}">
      <pageMargins left="0.7" right="0.7" top="0.75" bottom="0.75" header="0.3" footer="0.3"/>
    </customSheetView>
    <customSheetView guid="{7A4717C7-C0B0-4DFA-BBA1-09C28D53E164}">
      <pageMargins left="0.7" right="0.7" top="0.75" bottom="0.75" header="0.3" footer="0.3"/>
    </customSheetView>
  </customSheetViews>
  <mergeCells count="12">
    <mergeCell ref="H1:I1"/>
    <mergeCell ref="E6:F6"/>
    <mergeCell ref="E5:H5"/>
    <mergeCell ref="G6:H6"/>
    <mergeCell ref="A5:A7"/>
    <mergeCell ref="B5:B7"/>
    <mergeCell ref="C5:C7"/>
    <mergeCell ref="D5:D7"/>
    <mergeCell ref="I5:I7"/>
    <mergeCell ref="A2:I2"/>
    <mergeCell ref="A3:I3"/>
    <mergeCell ref="F4:I4"/>
  </mergeCells>
  <pageMargins left="0.19685039370078741" right="0.19685039370078741" top="0.39370078740157483" bottom="0.39370078740157483" header="0.31496062992125984" footer="0.31496062992125984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Лист1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22-2</dc:creator>
  <cp:lastModifiedBy>user22-Y</cp:lastModifiedBy>
  <cp:lastPrinted>2021-04-08T23:44:12Z</cp:lastPrinted>
  <dcterms:created xsi:type="dcterms:W3CDTF">2011-12-05T05:45:34Z</dcterms:created>
  <dcterms:modified xsi:type="dcterms:W3CDTF">2024-03-18T05:49:36Z</dcterms:modified>
</cp:coreProperties>
</file>