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1532"/>
  </bookViews>
  <sheets>
    <sheet name="Отчет" sheetId="1" r:id="rId1"/>
  </sheets>
  <calcPr calcId="144525"/>
</workbook>
</file>

<file path=xl/calcChain.xml><?xml version="1.0" encoding="utf-8"?>
<calcChain xmlns="http://schemas.openxmlformats.org/spreadsheetml/2006/main">
  <c r="H33" i="1" l="1"/>
  <c r="G30" i="1" l="1"/>
  <c r="G28" i="1"/>
  <c r="G26" i="1"/>
  <c r="G40" i="1" l="1"/>
  <c r="E40" i="1"/>
  <c r="D30" i="1" l="1"/>
  <c r="F28" i="1"/>
  <c r="E28" i="1"/>
  <c r="H28" i="1" s="1"/>
  <c r="D28" i="1"/>
  <c r="G21" i="1"/>
  <c r="F30" i="1"/>
  <c r="E30" i="1"/>
  <c r="H30" i="1" s="1"/>
  <c r="F26" i="1"/>
  <c r="E26" i="1"/>
  <c r="E21" i="1" s="1"/>
  <c r="D26" i="1"/>
  <c r="H22" i="1"/>
  <c r="H23" i="1"/>
  <c r="E38" i="1" l="1"/>
  <c r="G38" i="1"/>
  <c r="E20" i="1"/>
  <c r="G20" i="1"/>
  <c r="H29" i="1"/>
  <c r="H20" i="1" l="1"/>
  <c r="H24" i="1"/>
  <c r="G32" i="1" l="1"/>
  <c r="E32" i="1"/>
  <c r="G36" i="1" l="1"/>
  <c r="G35" i="1" s="1"/>
  <c r="E36" i="1"/>
  <c r="E35" i="1" s="1"/>
  <c r="H40" i="1" l="1"/>
  <c r="H36" i="1"/>
  <c r="H21" i="1" l="1"/>
  <c r="H32" i="1"/>
  <c r="G11" i="1"/>
  <c r="E11" i="1"/>
  <c r="H11" i="1" l="1"/>
  <c r="H37" i="1"/>
  <c r="H41" i="1"/>
  <c r="H42" i="1"/>
  <c r="G31" i="1"/>
  <c r="E31" i="1"/>
  <c r="H34" i="1"/>
  <c r="H25" i="1"/>
  <c r="H26" i="1"/>
  <c r="H27" i="1"/>
  <c r="H12" i="1"/>
  <c r="H13" i="1"/>
  <c r="H14" i="1"/>
  <c r="H15" i="1"/>
  <c r="H16" i="1"/>
  <c r="H17" i="1"/>
  <c r="H18" i="1"/>
  <c r="H19" i="1"/>
  <c r="G10" i="1"/>
  <c r="E10" i="1"/>
  <c r="H8" i="1"/>
  <c r="H9" i="1"/>
  <c r="G7" i="1"/>
  <c r="E7" i="1"/>
  <c r="E44" i="1" l="1"/>
  <c r="G44" i="1"/>
  <c r="H31" i="1"/>
  <c r="H35" i="1"/>
  <c r="H10" i="1"/>
  <c r="H7" i="1"/>
</calcChain>
</file>

<file path=xl/sharedStrings.xml><?xml version="1.0" encoding="utf-8"?>
<sst xmlns="http://schemas.openxmlformats.org/spreadsheetml/2006/main" count="79" uniqueCount="53">
  <si>
    <t>Единица измерения</t>
  </si>
  <si>
    <t>По плану</t>
  </si>
  <si>
    <t>Фактически</t>
  </si>
  <si>
    <t>количество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</si>
  <si>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</si>
  <si>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</si>
  <si>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</si>
  <si>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</si>
  <si>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</si>
  <si>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</si>
  <si>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</si>
  <si>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</si>
  <si>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</si>
  <si>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</si>
  <si>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</si>
  <si>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</si>
  <si>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Уборка территории и аналогичная деятельность</t>
  </si>
  <si>
    <t>Содержание (эксплуатация) имущества, находящегося в государственной (муниципальной) собственности</t>
  </si>
  <si>
    <t>Организация благоустройства и озеленения</t>
  </si>
  <si>
    <t>Спортивная подготовка по олимпийским видам спорта</t>
  </si>
  <si>
    <t>Спортивная подготовка по неолимпийским видам спорта;Каратэ;Этап начальной подготовки</t>
  </si>
  <si>
    <t>Итого</t>
  </si>
  <si>
    <t>х</t>
  </si>
  <si>
    <t>Наименование муниципальной услуги</t>
  </si>
  <si>
    <t>Сведения</t>
  </si>
  <si>
    <t>сумма, тыс. рублей</t>
  </si>
  <si>
    <t>Управление образования администрации муниципального образования "Холмский городской округ", всего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</si>
  <si>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</si>
  <si>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</si>
  <si>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</si>
  <si>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</si>
  <si>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</si>
  <si>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</si>
  <si>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</si>
  <si>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Управление культуры и архивного дела администрации муниципального образования "Холмский городской округ", всего</t>
  </si>
  <si>
    <t xml:space="preserve">Управление по физической культуре, спорту и молодежной политике администрации муниципального образования "Холмский городской округ", всего </t>
  </si>
  <si>
    <t>Управление жилищно-коммунального хозяйства администрации муниципального образования "Холмский городской округ", всего</t>
  </si>
  <si>
    <t>Реализация основных общеобразовательных программ начального  общего образования</t>
  </si>
  <si>
    <t>Показ (организация показа) концертных программ</t>
  </si>
  <si>
    <t>Прокат кинофильмов</t>
  </si>
  <si>
    <t>Организация и проведение мероприятий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</si>
  <si>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 работ) за 2019 год</t>
  </si>
  <si>
    <t>чел/ч</t>
  </si>
  <si>
    <t>Реализация дополнительных препрофессиональных программ</t>
  </si>
  <si>
    <t>ед</t>
  </si>
  <si>
    <t>Муниципальная программа «Повышение безопасности дорожного движения в муниципальном образовании «Холмский городской округ» на 2016-2025 годы»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</si>
  <si>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 на 2015-2025 годы"</t>
  </si>
  <si>
    <t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 на 2014-2025 годы"</t>
  </si>
  <si>
    <t>Содержание  мест захоронения</t>
  </si>
  <si>
    <t>Муниципальная программа "Развитие физической культуры и спорта в муниципальном образовании "Холмский городской округ" на 2014-2025 годы"</t>
  </si>
  <si>
    <t>Муниципальная программа "Развитие сферы культуры муниципального образования "Холмский городской округ" на 2014-2025 годы"</t>
  </si>
  <si>
    <t>Муниципальная программа "Развитие образования в муниципальном образовании "Холмский городской округ" на 2015 -2025 годы"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</si>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</sst>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95">
    <xf numFmtId="0" fontId="0" fillId="0" borderId="0" xfId="0"/>
    <xf numFmtId="0" fontId="0" fillId="0" borderId="0" xfId="0" applyProtection="1">
      <protection locked="0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1" xfId="10" applyNumberFormat="1" applyFont="1" applyBorder="1" applyProtection="1">
      <alignment horizontal="left" wrapText="1"/>
    </xf>
    <xf numFmtId="0" fontId="8" fillId="0" borderId="6" xfId="10" applyNumberFormat="1" applyFont="1" applyProtection="1">
      <alignment horizontal="left" wrapText="1"/>
    </xf>
    <xf numFmtId="0" fontId="10" fillId="0" borderId="7" xfId="16" applyNumberFormat="1" applyFont="1" applyProtection="1">
      <alignment horizontal="center" vertical="center" wrapText="1"/>
    </xf>
    <xf numFmtId="0" fontId="10" fillId="0" borderId="12" xfId="17" applyNumberFormat="1" applyFont="1" applyBorder="1" applyProtection="1">
      <alignment horizontal="center"/>
    </xf>
    <xf numFmtId="0" fontId="10" fillId="0" borderId="7" xfId="17" applyNumberFormat="1" applyFont="1" applyProtection="1">
      <alignment horizontal="center"/>
    </xf>
    <xf numFmtId="0" fontId="8" fillId="3" borderId="12" xfId="17" applyNumberFormat="1" applyFont="1" applyFill="1" applyBorder="1" applyAlignment="1" applyProtection="1">
      <alignment horizontal="left" wrapText="1"/>
    </xf>
    <xf numFmtId="0" fontId="10" fillId="3" borderId="7" xfId="19" applyNumberFormat="1" applyFont="1" applyFill="1" applyAlignment="1" applyProtection="1">
      <alignment horizontal="left" wrapText="1"/>
    </xf>
    <xf numFmtId="0" fontId="10" fillId="3" borderId="7" xfId="19" applyNumberFormat="1" applyFont="1" applyFill="1" applyProtection="1">
      <alignment horizontal="center" wrapText="1"/>
    </xf>
    <xf numFmtId="0" fontId="10" fillId="3" borderId="7" xfId="17" applyNumberFormat="1" applyFont="1" applyFill="1" applyProtection="1">
      <alignment horizontal="center"/>
    </xf>
    <xf numFmtId="164" fontId="10" fillId="3" borderId="7" xfId="21" applyNumberFormat="1" applyFont="1" applyFill="1" applyAlignment="1" applyProtection="1">
      <alignment horizontal="right" shrinkToFit="1"/>
    </xf>
    <xf numFmtId="4" fontId="10" fillId="3" borderId="7" xfId="20" applyNumberFormat="1" applyFont="1" applyFill="1" applyAlignment="1" applyProtection="1">
      <alignment horizontal="right" shrinkToFit="1"/>
    </xf>
    <xf numFmtId="164" fontId="10" fillId="3" borderId="7" xfId="17" applyNumberFormat="1" applyFont="1" applyFill="1" applyProtection="1">
      <alignment horizontal="center"/>
    </xf>
    <xf numFmtId="0" fontId="10" fillId="3" borderId="7" xfId="20" applyNumberFormat="1" applyFont="1" applyFill="1" applyProtection="1">
      <alignment horizontal="center" shrinkToFit="1"/>
    </xf>
    <xf numFmtId="164" fontId="10" fillId="3" borderId="7" xfId="21" applyNumberFormat="1" applyFont="1" applyFill="1" applyProtection="1">
      <alignment horizontal="right" shrinkToFit="1"/>
    </xf>
    <xf numFmtId="3" fontId="10" fillId="3" borderId="7" xfId="20" applyNumberFormat="1" applyFont="1" applyFill="1" applyProtection="1">
      <alignment horizontal="center" shrinkToFit="1"/>
    </xf>
    <xf numFmtId="0" fontId="10" fillId="3" borderId="7" xfId="19" applyNumberFormat="1" applyFont="1" applyFill="1" applyAlignment="1" applyProtection="1">
      <alignment horizontal="left" vertical="top" wrapText="1"/>
    </xf>
    <xf numFmtId="0" fontId="10" fillId="3" borderId="7" xfId="19" applyNumberFormat="1" applyFont="1" applyFill="1" applyAlignment="1" applyProtection="1">
      <alignment horizontal="center" vertical="top" wrapText="1"/>
    </xf>
    <xf numFmtId="0" fontId="10" fillId="3" borderId="7" xfId="17" applyNumberFormat="1" applyFont="1" applyFill="1" applyAlignment="1" applyProtection="1">
      <alignment horizontal="center" vertical="top"/>
    </xf>
    <xf numFmtId="0" fontId="10" fillId="3" borderId="7" xfId="20" applyNumberFormat="1" applyFont="1" applyFill="1" applyAlignment="1" applyProtection="1">
      <alignment horizontal="center" vertical="top" shrinkToFit="1"/>
    </xf>
    <xf numFmtId="164" fontId="10" fillId="3" borderId="7" xfId="21" applyNumberFormat="1" applyFont="1" applyFill="1" applyAlignment="1" applyProtection="1">
      <alignment horizontal="right" vertical="top" shrinkToFit="1"/>
    </xf>
    <xf numFmtId="3" fontId="10" fillId="3" borderId="7" xfId="20" applyNumberFormat="1" applyFont="1" applyFill="1" applyAlignment="1" applyProtection="1">
      <alignment horizontal="center" vertical="top" shrinkToFit="1"/>
    </xf>
    <xf numFmtId="164" fontId="10" fillId="3" borderId="7" xfId="17" applyNumberFormat="1" applyFont="1" applyFill="1" applyAlignment="1" applyProtection="1">
      <alignment horizontal="center" vertical="top"/>
    </xf>
    <xf numFmtId="0" fontId="8" fillId="3" borderId="12" xfId="17" applyNumberFormat="1" applyFont="1" applyFill="1" applyBorder="1" applyAlignment="1" applyProtection="1">
      <alignment wrapText="1"/>
    </xf>
    <xf numFmtId="0" fontId="10" fillId="3" borderId="7" xfId="19" applyNumberFormat="1" applyFont="1" applyFill="1" applyAlignment="1" applyProtection="1">
      <alignment wrapText="1"/>
    </xf>
    <xf numFmtId="0" fontId="8" fillId="3" borderId="7" xfId="19" applyNumberFormat="1" applyFont="1" applyFill="1" applyAlignment="1" applyProtection="1">
      <alignment horizontal="left" wrapText="1"/>
    </xf>
    <xf numFmtId="164" fontId="10" fillId="3" borderId="7" xfId="20" applyNumberFormat="1" applyFont="1" applyFill="1" applyAlignment="1" applyProtection="1">
      <alignment horizontal="center" vertical="top" shrinkToFit="1"/>
    </xf>
    <xf numFmtId="0" fontId="8" fillId="3" borderId="7" xfId="19" applyNumberFormat="1" applyFont="1" applyFill="1" applyAlignment="1" applyProtection="1">
      <alignment horizontal="left" vertical="top" wrapText="1"/>
    </xf>
    <xf numFmtId="0" fontId="8" fillId="3" borderId="7" xfId="19" applyNumberFormat="1" applyFont="1" applyFill="1" applyAlignment="1" applyProtection="1">
      <alignment horizontal="center" vertical="top" wrapText="1"/>
    </xf>
    <xf numFmtId="164" fontId="8" fillId="3" borderId="7" xfId="21" applyNumberFormat="1" applyFont="1" applyFill="1" applyAlignment="1" applyProtection="1">
      <alignment horizontal="right" vertical="top" shrinkToFit="1"/>
    </xf>
    <xf numFmtId="164" fontId="8" fillId="3" borderId="7" xfId="20" applyNumberFormat="1" applyFont="1" applyFill="1" applyAlignment="1" applyProtection="1">
      <alignment horizontal="center" vertical="top" shrinkToFit="1"/>
    </xf>
    <xf numFmtId="0" fontId="8" fillId="3" borderId="7" xfId="17" applyNumberFormat="1" applyFont="1" applyFill="1" applyAlignment="1" applyProtection="1">
      <alignment horizontal="center" vertical="top"/>
    </xf>
    <xf numFmtId="0" fontId="8" fillId="3" borderId="7" xfId="20" applyNumberFormat="1" applyFont="1" applyFill="1" applyAlignment="1" applyProtection="1">
      <alignment horizontal="center" vertical="top" shrinkToFit="1"/>
    </xf>
    <xf numFmtId="164" fontId="8" fillId="3" borderId="7" xfId="17" applyNumberFormat="1" applyFont="1" applyFill="1" applyAlignment="1" applyProtection="1">
      <alignment horizontal="center" vertical="top"/>
    </xf>
    <xf numFmtId="0" fontId="10" fillId="3" borderId="14" xfId="19" applyNumberFormat="1" applyFont="1" applyFill="1" applyBorder="1" applyAlignment="1" applyProtection="1">
      <alignment horizontal="left" vertical="top" wrapText="1"/>
    </xf>
    <xf numFmtId="0" fontId="10" fillId="3" borderId="14" xfId="19" applyNumberFormat="1" applyFont="1" applyFill="1" applyBorder="1" applyAlignment="1" applyProtection="1">
      <alignment horizontal="center" vertical="top" wrapText="1"/>
    </xf>
    <xf numFmtId="0" fontId="10" fillId="3" borderId="14" xfId="17" applyNumberFormat="1" applyFont="1" applyFill="1" applyBorder="1" applyAlignment="1" applyProtection="1">
      <alignment horizontal="center" vertical="top"/>
    </xf>
    <xf numFmtId="0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21" applyNumberFormat="1" applyFont="1" applyFill="1" applyBorder="1" applyAlignment="1" applyProtection="1">
      <alignment horizontal="right" vertical="top" shrinkToFit="1"/>
    </xf>
    <xf numFmtId="164" fontId="10" fillId="3" borderId="14" xfId="20" applyNumberFormat="1" applyFont="1" applyFill="1" applyBorder="1" applyAlignment="1" applyProtection="1">
      <alignment horizontal="center" vertical="top" shrinkToFit="1"/>
    </xf>
    <xf numFmtId="164" fontId="10" fillId="3" borderId="14" xfId="17" applyNumberFormat="1" applyFont="1" applyFill="1" applyBorder="1" applyAlignment="1" applyProtection="1">
      <alignment horizontal="center" vertical="top"/>
    </xf>
    <xf numFmtId="0" fontId="10" fillId="3" borderId="13" xfId="19" applyNumberFormat="1" applyFont="1" applyFill="1" applyBorder="1" applyAlignment="1" applyProtection="1">
      <alignment horizontal="left" wrapText="1"/>
    </xf>
    <xf numFmtId="0" fontId="10" fillId="3" borderId="13" xfId="19" applyNumberFormat="1" applyFont="1" applyFill="1" applyBorder="1" applyProtection="1">
      <alignment horizontal="center" wrapText="1"/>
    </xf>
    <xf numFmtId="0" fontId="10" fillId="3" borderId="13" xfId="17" applyNumberFormat="1" applyFont="1" applyFill="1" applyBorder="1" applyProtection="1">
      <alignment horizontal="center"/>
    </xf>
    <xf numFmtId="0" fontId="10" fillId="3" borderId="13" xfId="20" applyNumberFormat="1" applyFont="1" applyFill="1" applyBorder="1" applyProtection="1">
      <alignment horizontal="center" shrinkToFit="1"/>
    </xf>
    <xf numFmtId="164" fontId="10" fillId="3" borderId="13" xfId="21" applyNumberFormat="1" applyFont="1" applyFill="1" applyBorder="1" applyProtection="1">
      <alignment horizontal="right" shrinkToFit="1"/>
    </xf>
    <xf numFmtId="164" fontId="10" fillId="3" borderId="13" xfId="20" applyNumberFormat="1" applyFont="1" applyFill="1" applyBorder="1" applyProtection="1">
      <alignment horizontal="center" shrinkToFit="1"/>
    </xf>
    <xf numFmtId="164" fontId="10" fillId="3" borderId="13" xfId="17" applyNumberFormat="1" applyFont="1" applyFill="1" applyBorder="1" applyProtection="1">
      <alignment horizontal="center"/>
    </xf>
    <xf numFmtId="0" fontId="10" fillId="0" borderId="1" xfId="23" applyNumberFormat="1" applyFont="1" applyBorder="1" applyProtection="1"/>
    <xf numFmtId="0" fontId="10" fillId="0" borderId="17" xfId="24" applyNumberFormat="1" applyFont="1" applyBorder="1" applyProtection="1"/>
    <xf numFmtId="0" fontId="10" fillId="0" borderId="18" xfId="17" applyNumberFormat="1" applyFont="1" applyBorder="1" applyProtection="1">
      <alignment horizontal="center"/>
    </xf>
    <xf numFmtId="164" fontId="10" fillId="0" borderId="16" xfId="25" applyNumberFormat="1" applyFont="1" applyBorder="1" applyAlignment="1" applyProtection="1">
      <alignment horizontal="right" vertical="center"/>
    </xf>
    <xf numFmtId="164" fontId="10" fillId="0" borderId="16" xfId="17" applyNumberFormat="1" applyFont="1" applyBorder="1" applyProtection="1">
      <alignment horizontal="center"/>
    </xf>
    <xf numFmtId="164" fontId="10" fillId="0" borderId="16" xfId="21" applyNumberFormat="1" applyFont="1" applyBorder="1" applyProtection="1">
      <alignment horizontal="right" shrinkToFit="1"/>
    </xf>
    <xf numFmtId="0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21" applyNumberFormat="1" applyFont="1" applyFill="1" applyAlignment="1" applyProtection="1">
      <alignment horizontal="right" vertical="top" wrapText="1" shrinkToFit="1"/>
    </xf>
    <xf numFmtId="3" fontId="10" fillId="3" borderId="7" xfId="20" applyNumberFormat="1" applyFont="1" applyFill="1" applyAlignment="1" applyProtection="1">
      <alignment horizontal="center" vertical="top" wrapText="1" shrinkToFit="1"/>
    </xf>
    <xf numFmtId="164" fontId="10" fillId="3" borderId="7" xfId="17" applyNumberFormat="1" applyFont="1" applyFill="1" applyAlignment="1" applyProtection="1">
      <alignment horizontal="center" vertical="top" wrapText="1"/>
    </xf>
    <xf numFmtId="0" fontId="10" fillId="3" borderId="7" xfId="20" applyNumberFormat="1" applyFont="1" applyFill="1" applyAlignment="1" applyProtection="1">
      <alignment horizontal="center" vertical="top" wrapText="1"/>
    </xf>
    <xf numFmtId="164" fontId="10" fillId="3" borderId="7" xfId="21" applyNumberFormat="1" applyFont="1" applyFill="1" applyAlignment="1" applyProtection="1">
      <alignment horizontal="center" vertical="top" wrapText="1"/>
    </xf>
    <xf numFmtId="3" fontId="10" fillId="3" borderId="7" xfId="20" applyNumberFormat="1" applyFont="1" applyFill="1" applyAlignment="1" applyProtection="1">
      <alignment horizontal="center" vertical="top" wrapText="1"/>
    </xf>
    <xf numFmtId="0" fontId="8" fillId="3" borderId="12" xfId="17" applyNumberFormat="1" applyFont="1" applyFill="1" applyBorder="1" applyAlignment="1" applyProtection="1">
      <alignment horizontal="center" vertical="top" wrapText="1"/>
    </xf>
    <xf numFmtId="0" fontId="8" fillId="3" borderId="7" xfId="17" applyNumberFormat="1" applyFont="1" applyFill="1" applyAlignment="1" applyProtection="1">
      <alignment horizontal="center" vertical="top" wrapText="1"/>
    </xf>
    <xf numFmtId="164" fontId="8" fillId="3" borderId="7" xfId="17" applyNumberFormat="1" applyFont="1" applyFill="1" applyAlignment="1" applyProtection="1">
      <alignment horizontal="center" vertical="top" wrapText="1"/>
    </xf>
    <xf numFmtId="4" fontId="10" fillId="3" borderId="7" xfId="20" applyNumberFormat="1" applyFont="1" applyFill="1" applyAlignment="1" applyProtection="1">
      <alignment horizontal="center" vertical="top" wrapText="1"/>
    </xf>
    <xf numFmtId="0" fontId="10" fillId="3" borderId="7" xfId="19" applyNumberFormat="1" applyFont="1" applyFill="1" applyAlignment="1" applyProtection="1">
      <alignment vertical="top" wrapText="1"/>
    </xf>
    <xf numFmtId="0" fontId="8" fillId="0" borderId="1" xfId="8" applyFont="1" applyProtection="1">
      <alignment horizontal="center"/>
      <protection locked="0"/>
    </xf>
    <xf numFmtId="0" fontId="10" fillId="0" borderId="11" xfId="13" applyNumberFormat="1" applyFont="1" applyBorder="1" applyProtection="1">
      <alignment horizontal="center" vertical="center" wrapText="1"/>
    </xf>
    <xf numFmtId="0" fontId="10" fillId="0" borderId="11" xfId="13" applyFont="1" applyBorder="1" applyProtection="1">
      <alignment horizontal="center" vertical="center" wrapText="1"/>
      <protection locked="0"/>
    </xf>
    <xf numFmtId="0" fontId="10" fillId="0" borderId="7" xfId="14" applyNumberFormat="1" applyFont="1" applyProtection="1">
      <alignment horizontal="center" vertical="center"/>
    </xf>
    <xf numFmtId="0" fontId="10" fillId="0" borderId="7" xfId="14" applyFont="1" applyProtection="1">
      <alignment horizontal="center" vertical="center"/>
      <protection locked="0"/>
    </xf>
    <xf numFmtId="0" fontId="10" fillId="0" borderId="14" xfId="14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 wrapText="1"/>
    </xf>
    <xf numFmtId="0" fontId="10" fillId="0" borderId="13" xfId="16" applyNumberFormat="1" applyFont="1" applyBorder="1" applyAlignment="1" applyProtection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" xfId="8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0" fillId="0" borderId="15" xfId="16" applyNumberFormat="1" applyFont="1" applyBorder="1" applyAlignment="1" applyProtection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3" borderId="14" xfId="19" applyNumberFormat="1" applyFont="1" applyFill="1" applyBorder="1" applyAlignment="1" applyProtection="1">
      <alignment horizontal="center"/>
    </xf>
    <xf numFmtId="0" fontId="10" fillId="3" borderId="14" xfId="19" applyNumberFormat="1" applyFont="1" applyFill="1" applyBorder="1" applyAlignment="1" applyProtection="1">
      <alignment horizontal="left" wrapText="1"/>
    </xf>
    <xf numFmtId="0" fontId="10" fillId="3" borderId="14" xfId="20" applyNumberFormat="1" applyFont="1" applyFill="1" applyBorder="1" applyAlignment="1" applyProtection="1">
      <alignment horizontal="center" vertical="top"/>
    </xf>
    <xf numFmtId="164" fontId="10" fillId="3" borderId="14" xfId="21" applyNumberFormat="1" applyFont="1" applyFill="1" applyBorder="1" applyAlignment="1" applyProtection="1">
      <alignment horizontal="center" vertical="top"/>
    </xf>
    <xf numFmtId="3" fontId="10" fillId="3" borderId="14" xfId="20" applyNumberFormat="1" applyFont="1" applyFill="1" applyBorder="1" applyAlignment="1" applyProtection="1">
      <alignment horizontal="center" vertical="top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90" zoomScaleNormal="90" workbookViewId="0">
      <selection activeCell="A41" sqref="A41"/>
    </sheetView>
  </sheetViews>
  <sheetFormatPr defaultColWidth="9.109375" defaultRowHeight="14.4" x14ac:dyDescent="0.3"/>
  <cols>
    <col min="1" max="1" width="39.33203125" style="1" customWidth="1"/>
    <col min="2" max="2" width="6.6640625" style="1" customWidth="1"/>
    <col min="3" max="3" width="11.44140625" style="1" customWidth="1"/>
    <col min="4" max="4" width="14" style="1" customWidth="1"/>
    <col min="5" max="5" width="12.77734375" style="1" customWidth="1"/>
    <col min="6" max="6" width="12.33203125" style="1" customWidth="1"/>
    <col min="7" max="7" width="14.109375" style="1" customWidth="1"/>
    <col min="8" max="8" width="11.88671875" style="1" customWidth="1"/>
    <col min="9" max="16384" width="9.109375" style="1"/>
  </cols>
  <sheetData>
    <row r="1" spans="1:8" ht="15" customHeight="1" x14ac:dyDescent="0.3">
      <c r="A1" s="77" t="s">
        <v>24</v>
      </c>
      <c r="B1" s="77"/>
      <c r="C1" s="77"/>
      <c r="D1" s="77"/>
      <c r="E1" s="77"/>
      <c r="F1" s="77"/>
      <c r="G1" s="77"/>
      <c r="H1" s="77"/>
    </row>
    <row r="2" spans="1:8" ht="31.2" customHeight="1" x14ac:dyDescent="0.3">
      <c r="A2" s="86" t="s">
        <v>41</v>
      </c>
      <c r="B2" s="86"/>
      <c r="C2" s="87"/>
      <c r="D2" s="87"/>
      <c r="E2" s="87"/>
      <c r="F2" s="87"/>
      <c r="G2" s="87"/>
      <c r="H2" s="87"/>
    </row>
    <row r="3" spans="1:8" ht="15" customHeight="1" x14ac:dyDescent="0.3">
      <c r="A3" s="11"/>
      <c r="B3" s="11"/>
      <c r="C3" s="12"/>
      <c r="D3" s="12"/>
      <c r="E3" s="12"/>
      <c r="F3" s="12"/>
      <c r="G3" s="12"/>
      <c r="H3" s="12"/>
    </row>
    <row r="4" spans="1:8" ht="17.25" customHeight="1" x14ac:dyDescent="0.3">
      <c r="A4" s="84" t="s">
        <v>23</v>
      </c>
      <c r="B4" s="88" t="s">
        <v>31</v>
      </c>
      <c r="C4" s="78" t="s">
        <v>0</v>
      </c>
      <c r="D4" s="80" t="s">
        <v>1</v>
      </c>
      <c r="E4" s="81"/>
      <c r="F4" s="80" t="s">
        <v>2</v>
      </c>
      <c r="G4" s="81"/>
      <c r="H4" s="82" t="s">
        <v>29</v>
      </c>
    </row>
    <row r="5" spans="1:8" ht="31.2" x14ac:dyDescent="0.3">
      <c r="A5" s="85"/>
      <c r="B5" s="89"/>
      <c r="C5" s="79"/>
      <c r="D5" s="13" t="s">
        <v>3</v>
      </c>
      <c r="E5" s="13" t="s">
        <v>25</v>
      </c>
      <c r="F5" s="13" t="s">
        <v>3</v>
      </c>
      <c r="G5" s="13" t="s">
        <v>25</v>
      </c>
      <c r="H5" s="83"/>
    </row>
    <row r="6" spans="1:8" ht="15" customHeight="1" x14ac:dyDescent="0.3">
      <c r="A6" s="14">
        <v>1</v>
      </c>
      <c r="B6" s="14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 t="s">
        <v>32</v>
      </c>
    </row>
    <row r="7" spans="1:8" ht="51" customHeight="1" x14ac:dyDescent="0.3">
      <c r="A7" s="16" t="s">
        <v>30</v>
      </c>
      <c r="B7" s="72">
        <v>902</v>
      </c>
      <c r="C7" s="73"/>
      <c r="D7" s="73"/>
      <c r="E7" s="74">
        <f>SUM(E8:E9)</f>
        <v>16819.2</v>
      </c>
      <c r="F7" s="74"/>
      <c r="G7" s="74">
        <f>SUM(G8:G9)</f>
        <v>16819.2</v>
      </c>
      <c r="H7" s="74">
        <f>G7/E7*100</f>
        <v>100</v>
      </c>
    </row>
    <row r="8" spans="1:8" ht="31.2" x14ac:dyDescent="0.3">
      <c r="A8" s="17" t="s">
        <v>7</v>
      </c>
      <c r="B8" s="18"/>
      <c r="C8" s="64" t="s">
        <v>27</v>
      </c>
      <c r="D8" s="75">
        <v>144665.46</v>
      </c>
      <c r="E8" s="70">
        <v>4000</v>
      </c>
      <c r="F8" s="75">
        <v>144665.46</v>
      </c>
      <c r="G8" s="70">
        <v>4000</v>
      </c>
      <c r="H8" s="68">
        <f>G8/E8*100</f>
        <v>100</v>
      </c>
    </row>
    <row r="9" spans="1:8" ht="15" customHeight="1" x14ac:dyDescent="0.3">
      <c r="A9" s="17" t="s">
        <v>14</v>
      </c>
      <c r="B9" s="17"/>
      <c r="C9" s="19" t="s">
        <v>28</v>
      </c>
      <c r="D9" s="21">
        <v>918280.37</v>
      </c>
      <c r="E9" s="20">
        <v>12819.2</v>
      </c>
      <c r="F9" s="21">
        <v>918280.37</v>
      </c>
      <c r="G9" s="20">
        <v>12819.2</v>
      </c>
      <c r="H9" s="22">
        <f>G9/E9*100</f>
        <v>100</v>
      </c>
    </row>
    <row r="10" spans="1:8" ht="62.4" x14ac:dyDescent="0.3">
      <c r="A10" s="16" t="s">
        <v>26</v>
      </c>
      <c r="B10" s="72">
        <v>907</v>
      </c>
      <c r="C10" s="73"/>
      <c r="D10" s="73"/>
      <c r="E10" s="74">
        <f>SUM(E12:E19)</f>
        <v>1456367.1</v>
      </c>
      <c r="F10" s="74"/>
      <c r="G10" s="74">
        <f t="shared" ref="G10" si="0">SUM(G12:G19)</f>
        <v>1453100.2000000002</v>
      </c>
      <c r="H10" s="74">
        <f>G10/E10*100</f>
        <v>99.775681557211783</v>
      </c>
    </row>
    <row r="11" spans="1:8" ht="78" x14ac:dyDescent="0.3">
      <c r="A11" s="16" t="s">
        <v>51</v>
      </c>
      <c r="B11" s="72">
        <v>907</v>
      </c>
      <c r="C11" s="73"/>
      <c r="D11" s="73"/>
      <c r="E11" s="74">
        <f>SUM(E12:E19)</f>
        <v>1456367.1</v>
      </c>
      <c r="F11" s="74"/>
      <c r="G11" s="74">
        <f t="shared" ref="G11" si="1">SUM(G12:G19)</f>
        <v>1453100.2000000002</v>
      </c>
      <c r="H11" s="74">
        <f>G11/E11*100</f>
        <v>99.775681557211783</v>
      </c>
    </row>
    <row r="12" spans="1:8" ht="15.6" x14ac:dyDescent="0.3">
      <c r="A12" s="26" t="s">
        <v>8</v>
      </c>
      <c r="B12" s="27"/>
      <c r="C12" s="28" t="s">
        <v>33</v>
      </c>
      <c r="D12" s="29">
        <v>1982</v>
      </c>
      <c r="E12" s="30">
        <v>133498.20000000001</v>
      </c>
      <c r="F12" s="31">
        <v>1980</v>
      </c>
      <c r="G12" s="30">
        <v>132885.4</v>
      </c>
      <c r="H12" s="32">
        <f t="shared" ref="H12:H19" si="2">G12/E12*100</f>
        <v>99.540967593570542</v>
      </c>
    </row>
    <row r="13" spans="1:8" ht="46.8" x14ac:dyDescent="0.3">
      <c r="A13" s="26" t="s">
        <v>9</v>
      </c>
      <c r="B13" s="27"/>
      <c r="C13" s="28" t="s">
        <v>33</v>
      </c>
      <c r="D13" s="29">
        <v>383</v>
      </c>
      <c r="E13" s="30">
        <v>105079</v>
      </c>
      <c r="F13" s="31">
        <v>381</v>
      </c>
      <c r="G13" s="30">
        <v>104749.1</v>
      </c>
      <c r="H13" s="32">
        <f t="shared" si="2"/>
        <v>99.686045737016912</v>
      </c>
    </row>
    <row r="14" spans="1:8" ht="46.8" x14ac:dyDescent="0.3">
      <c r="A14" s="17" t="s">
        <v>10</v>
      </c>
      <c r="B14" s="18"/>
      <c r="C14" s="28" t="s">
        <v>33</v>
      </c>
      <c r="D14" s="29">
        <v>2063</v>
      </c>
      <c r="E14" s="30">
        <v>412202.1</v>
      </c>
      <c r="F14" s="31">
        <v>2049</v>
      </c>
      <c r="G14" s="30">
        <v>411037.9</v>
      </c>
      <c r="H14" s="32">
        <f t="shared" si="2"/>
        <v>99.71756572807368</v>
      </c>
    </row>
    <row r="15" spans="1:8" ht="31.2" x14ac:dyDescent="0.3">
      <c r="A15" s="17" t="s">
        <v>11</v>
      </c>
      <c r="B15" s="18"/>
      <c r="C15" s="28" t="s">
        <v>33</v>
      </c>
      <c r="D15" s="29">
        <v>1476</v>
      </c>
      <c r="E15" s="30">
        <v>96094.3</v>
      </c>
      <c r="F15" s="31">
        <v>1467</v>
      </c>
      <c r="G15" s="30">
        <v>95916.1</v>
      </c>
      <c r="H15" s="32">
        <f t="shared" si="2"/>
        <v>99.814557158957413</v>
      </c>
    </row>
    <row r="16" spans="1:8" ht="46.8" x14ac:dyDescent="0.3">
      <c r="A16" s="26" t="s">
        <v>12</v>
      </c>
      <c r="B16" s="27"/>
      <c r="C16" s="64" t="s">
        <v>33</v>
      </c>
      <c r="D16" s="65">
        <v>780</v>
      </c>
      <c r="E16" s="66">
        <v>11595.9</v>
      </c>
      <c r="F16" s="67">
        <v>780</v>
      </c>
      <c r="G16" s="66">
        <v>11561.4</v>
      </c>
      <c r="H16" s="68">
        <f t="shared" si="2"/>
        <v>99.702481049336399</v>
      </c>
    </row>
    <row r="17" spans="1:19" ht="47.25" customHeight="1" x14ac:dyDescent="0.3">
      <c r="A17" s="17" t="s">
        <v>37</v>
      </c>
      <c r="B17" s="18"/>
      <c r="C17" s="28" t="s">
        <v>33</v>
      </c>
      <c r="D17" s="29">
        <v>1578</v>
      </c>
      <c r="E17" s="30">
        <v>223044.8</v>
      </c>
      <c r="F17" s="31">
        <v>1542</v>
      </c>
      <c r="G17" s="30">
        <v>222345.2</v>
      </c>
      <c r="H17" s="32">
        <f t="shared" si="2"/>
        <v>99.686341040006326</v>
      </c>
    </row>
    <row r="18" spans="1:19" ht="46.8" x14ac:dyDescent="0.3">
      <c r="A18" s="17" t="s">
        <v>13</v>
      </c>
      <c r="B18" s="18"/>
      <c r="C18" s="28" t="s">
        <v>33</v>
      </c>
      <c r="D18" s="29">
        <v>1982</v>
      </c>
      <c r="E18" s="30">
        <v>446591.2</v>
      </c>
      <c r="F18" s="31">
        <v>1980</v>
      </c>
      <c r="G18" s="30">
        <v>446576.3</v>
      </c>
      <c r="H18" s="32">
        <f t="shared" si="2"/>
        <v>99.99666361540487</v>
      </c>
    </row>
    <row r="19" spans="1:19" ht="62.4" x14ac:dyDescent="0.3">
      <c r="A19" s="26" t="s">
        <v>17</v>
      </c>
      <c r="B19" s="18"/>
      <c r="C19" s="64" t="s">
        <v>33</v>
      </c>
      <c r="D19" s="69">
        <v>34</v>
      </c>
      <c r="E19" s="70">
        <v>28261.599999999999</v>
      </c>
      <c r="F19" s="71">
        <v>34</v>
      </c>
      <c r="G19" s="70">
        <v>28028.799999999999</v>
      </c>
      <c r="H19" s="68">
        <f t="shared" si="2"/>
        <v>99.176267444164523</v>
      </c>
    </row>
    <row r="20" spans="1:19" ht="60.75" customHeight="1" x14ac:dyDescent="0.3">
      <c r="A20" s="33" t="s">
        <v>34</v>
      </c>
      <c r="B20" s="72">
        <v>913</v>
      </c>
      <c r="C20" s="73"/>
      <c r="D20" s="73"/>
      <c r="E20" s="74">
        <f>E21</f>
        <v>300142.8</v>
      </c>
      <c r="F20" s="74"/>
      <c r="G20" s="74">
        <f>G21</f>
        <v>295042.09999999998</v>
      </c>
      <c r="H20" s="74">
        <f>G20/E20*100</f>
        <v>98.300575592684552</v>
      </c>
    </row>
    <row r="21" spans="1:19" ht="78" x14ac:dyDescent="0.3">
      <c r="A21" s="16" t="s">
        <v>50</v>
      </c>
      <c r="B21" s="72">
        <v>913</v>
      </c>
      <c r="C21" s="73"/>
      <c r="D21" s="73"/>
      <c r="E21" s="74">
        <f>SUM(E22:E30)</f>
        <v>300142.8</v>
      </c>
      <c r="F21" s="74"/>
      <c r="G21" s="74">
        <f>SUM(G22:G30)</f>
        <v>295042.09999999998</v>
      </c>
      <c r="H21" s="74">
        <f>G21/E21*100</f>
        <v>98.300575592684552</v>
      </c>
    </row>
    <row r="22" spans="1:19" ht="31.2" x14ac:dyDescent="0.3">
      <c r="A22" s="34" t="s">
        <v>38</v>
      </c>
      <c r="B22" s="18"/>
      <c r="C22" s="64" t="s">
        <v>33</v>
      </c>
      <c r="D22" s="69">
        <v>176500</v>
      </c>
      <c r="E22" s="70">
        <v>22873.200000000001</v>
      </c>
      <c r="F22" s="71">
        <v>158850</v>
      </c>
      <c r="G22" s="70">
        <v>22576.3</v>
      </c>
      <c r="H22" s="68">
        <f>G22/E22*100</f>
        <v>98.701974363009981</v>
      </c>
    </row>
    <row r="23" spans="1:19" ht="46.8" x14ac:dyDescent="0.3">
      <c r="A23" s="34" t="s">
        <v>4</v>
      </c>
      <c r="B23" s="18"/>
      <c r="C23" s="64" t="s">
        <v>33</v>
      </c>
      <c r="D23" s="69">
        <v>206200</v>
      </c>
      <c r="E23" s="70">
        <v>63934.8</v>
      </c>
      <c r="F23" s="71">
        <v>225876</v>
      </c>
      <c r="G23" s="70">
        <v>62934.8</v>
      </c>
      <c r="H23" s="68">
        <f>G23/E23*100</f>
        <v>98.435906579828199</v>
      </c>
    </row>
    <row r="24" spans="1:19" ht="31.2" x14ac:dyDescent="0.3">
      <c r="A24" s="26" t="s">
        <v>5</v>
      </c>
      <c r="B24" s="27"/>
      <c r="C24" s="64" t="s">
        <v>33</v>
      </c>
      <c r="D24" s="69">
        <v>18000</v>
      </c>
      <c r="E24" s="70">
        <v>12260.8</v>
      </c>
      <c r="F24" s="71">
        <v>19072</v>
      </c>
      <c r="G24" s="70">
        <v>12260.8</v>
      </c>
      <c r="H24" s="68">
        <f>G24/E24*100</f>
        <v>100</v>
      </c>
    </row>
    <row r="25" spans="1:19" ht="15.6" x14ac:dyDescent="0.3">
      <c r="A25" s="34" t="s">
        <v>39</v>
      </c>
      <c r="B25" s="18"/>
      <c r="C25" s="19" t="s">
        <v>33</v>
      </c>
      <c r="D25" s="23">
        <v>43000</v>
      </c>
      <c r="E25" s="24">
        <v>14908.6</v>
      </c>
      <c r="F25" s="25">
        <v>51901</v>
      </c>
      <c r="G25" s="20">
        <v>14908.6</v>
      </c>
      <c r="H25" s="22">
        <f t="shared" ref="H25:H42" si="3">G25/E25*100</f>
        <v>100</v>
      </c>
    </row>
    <row r="26" spans="1:19" ht="46.8" x14ac:dyDescent="0.3">
      <c r="A26" s="34" t="s">
        <v>6</v>
      </c>
      <c r="B26" s="18"/>
      <c r="C26" s="64" t="s">
        <v>33</v>
      </c>
      <c r="D26" s="65">
        <f>78+350</f>
        <v>428</v>
      </c>
      <c r="E26" s="66">
        <f>41366.8+8107.2</f>
        <v>49474</v>
      </c>
      <c r="F26" s="67">
        <f>78+388</f>
        <v>466</v>
      </c>
      <c r="G26" s="66">
        <f>40205.8+8107.2</f>
        <v>48313</v>
      </c>
      <c r="H26" s="68">
        <f t="shared" si="3"/>
        <v>97.653312851194556</v>
      </c>
    </row>
    <row r="27" spans="1:19" ht="31.2" x14ac:dyDescent="0.3">
      <c r="A27" s="34" t="s">
        <v>40</v>
      </c>
      <c r="B27" s="18"/>
      <c r="C27" s="64" t="s">
        <v>33</v>
      </c>
      <c r="D27" s="65">
        <v>35000</v>
      </c>
      <c r="E27" s="66">
        <v>41154.400000000001</v>
      </c>
      <c r="F27" s="67">
        <v>35000</v>
      </c>
      <c r="G27" s="66">
        <v>39454.400000000001</v>
      </c>
      <c r="H27" s="68">
        <f t="shared" si="3"/>
        <v>95.869214470384705</v>
      </c>
    </row>
    <row r="28" spans="1:19" ht="31.2" x14ac:dyDescent="0.3">
      <c r="A28" s="34" t="s">
        <v>40</v>
      </c>
      <c r="B28" s="18"/>
      <c r="C28" s="64" t="s">
        <v>44</v>
      </c>
      <c r="D28" s="65">
        <f>1230+130</f>
        <v>1360</v>
      </c>
      <c r="E28" s="66">
        <f>33094.4+8907</f>
        <v>42001.4</v>
      </c>
      <c r="F28" s="67">
        <f>1251+146</f>
        <v>1397</v>
      </c>
      <c r="G28" s="66">
        <f>32151.6+8907</f>
        <v>41058.6</v>
      </c>
      <c r="H28" s="68">
        <f t="shared" si="3"/>
        <v>97.755312918140817</v>
      </c>
    </row>
    <row r="29" spans="1:19" ht="31.2" x14ac:dyDescent="0.3">
      <c r="A29" s="34" t="s">
        <v>11</v>
      </c>
      <c r="B29" s="18"/>
      <c r="C29" s="64" t="s">
        <v>42</v>
      </c>
      <c r="D29" s="65">
        <v>54132</v>
      </c>
      <c r="E29" s="66">
        <v>14722.3</v>
      </c>
      <c r="F29" s="67">
        <v>49270</v>
      </c>
      <c r="G29" s="66">
        <v>14722.3</v>
      </c>
      <c r="H29" s="68">
        <f t="shared" si="3"/>
        <v>100</v>
      </c>
    </row>
    <row r="30" spans="1:19" ht="31.2" x14ac:dyDescent="0.3">
      <c r="A30" s="76" t="s">
        <v>43</v>
      </c>
      <c r="B30" s="18"/>
      <c r="C30" s="64" t="s">
        <v>42</v>
      </c>
      <c r="D30" s="65">
        <f>4167+10198+14386+18503+22957+8941+14689</f>
        <v>93841</v>
      </c>
      <c r="E30" s="66">
        <f>4015.2+8833.4+6906.1+4657.6+6317.2+4764.6+3319.2</f>
        <v>38813.299999999996</v>
      </c>
      <c r="F30" s="67">
        <f>1895+7258+10321+17259+21015+6688+12258</f>
        <v>76694</v>
      </c>
      <c r="G30" s="66">
        <f>4015.2+8833.4+6906.1+4657.6+6317.2+4764.6+3319.2</f>
        <v>38813.299999999996</v>
      </c>
      <c r="H30" s="68">
        <f t="shared" si="3"/>
        <v>100</v>
      </c>
    </row>
    <row r="31" spans="1:19" ht="78" x14ac:dyDescent="0.3">
      <c r="A31" s="35" t="s">
        <v>35</v>
      </c>
      <c r="B31" s="38">
        <v>914</v>
      </c>
      <c r="C31" s="41"/>
      <c r="D31" s="42"/>
      <c r="E31" s="39">
        <f>SUM(E33:E34)</f>
        <v>147925.40000000002</v>
      </c>
      <c r="F31" s="39"/>
      <c r="G31" s="39">
        <f>SUM(G33:G34)</f>
        <v>147758</v>
      </c>
      <c r="H31" s="43">
        <f t="shared" si="3"/>
        <v>99.886834850539515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ht="78" x14ac:dyDescent="0.3">
      <c r="A32" s="35" t="s">
        <v>49</v>
      </c>
      <c r="B32" s="38">
        <v>914</v>
      </c>
      <c r="C32" s="41"/>
      <c r="D32" s="42"/>
      <c r="E32" s="39">
        <f>E33+E34</f>
        <v>147925.40000000002</v>
      </c>
      <c r="F32" s="39"/>
      <c r="G32" s="39">
        <f>G33+G34</f>
        <v>147758</v>
      </c>
      <c r="H32" s="43">
        <f t="shared" si="3"/>
        <v>99.886834850539515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ht="31.2" x14ac:dyDescent="0.3">
      <c r="A33" s="91" t="s">
        <v>19</v>
      </c>
      <c r="B33" s="90"/>
      <c r="C33" s="46" t="s">
        <v>33</v>
      </c>
      <c r="D33" s="92">
        <v>1268</v>
      </c>
      <c r="E33" s="93">
        <v>131676.70000000001</v>
      </c>
      <c r="F33" s="94">
        <v>1268</v>
      </c>
      <c r="G33" s="93">
        <v>131509.29999999999</v>
      </c>
      <c r="H33" s="50">
        <f>G33/E33*100</f>
        <v>99.872870447087436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ht="62.4" x14ac:dyDescent="0.3">
      <c r="A34" s="91" t="s">
        <v>20</v>
      </c>
      <c r="B34" s="90"/>
      <c r="C34" s="46" t="s">
        <v>33</v>
      </c>
      <c r="D34" s="92">
        <v>266</v>
      </c>
      <c r="E34" s="93">
        <v>16248.7</v>
      </c>
      <c r="F34" s="94">
        <v>266</v>
      </c>
      <c r="G34" s="93">
        <v>16248.7</v>
      </c>
      <c r="H34" s="50">
        <f>G34/E34*100</f>
        <v>100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ht="78" x14ac:dyDescent="0.3">
      <c r="A35" s="35" t="s">
        <v>36</v>
      </c>
      <c r="B35" s="38">
        <v>915</v>
      </c>
      <c r="C35" s="41"/>
      <c r="D35" s="42"/>
      <c r="E35" s="39">
        <f>E36+E40+E38</f>
        <v>74538.2</v>
      </c>
      <c r="F35" s="39"/>
      <c r="G35" s="39">
        <f>G36+G40+G38</f>
        <v>74538.2</v>
      </c>
      <c r="H35" s="43">
        <f t="shared" si="3"/>
        <v>100</v>
      </c>
      <c r="I35" s="9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ht="93.6" x14ac:dyDescent="0.3">
      <c r="A36" s="35" t="s">
        <v>46</v>
      </c>
      <c r="B36" s="38">
        <v>915</v>
      </c>
      <c r="C36" s="41"/>
      <c r="D36" s="42"/>
      <c r="E36" s="39">
        <f>E37</f>
        <v>49074.9</v>
      </c>
      <c r="F36" s="39"/>
      <c r="G36" s="39">
        <f>G37</f>
        <v>49074.9</v>
      </c>
      <c r="H36" s="43">
        <f t="shared" si="3"/>
        <v>100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ht="78" x14ac:dyDescent="0.3">
      <c r="A37" s="26" t="s">
        <v>15</v>
      </c>
      <c r="B37" s="27"/>
      <c r="C37" s="28" t="s">
        <v>52</v>
      </c>
      <c r="D37" s="29">
        <v>100</v>
      </c>
      <c r="E37" s="30">
        <v>49074.9</v>
      </c>
      <c r="F37" s="36">
        <v>100</v>
      </c>
      <c r="G37" s="30">
        <v>49074.9</v>
      </c>
      <c r="H37" s="32">
        <f t="shared" si="3"/>
        <v>100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93.6" x14ac:dyDescent="0.3">
      <c r="A38" s="37" t="s">
        <v>45</v>
      </c>
      <c r="B38" s="38">
        <v>915</v>
      </c>
      <c r="C38" s="28"/>
      <c r="D38" s="29"/>
      <c r="E38" s="39">
        <f>E39</f>
        <v>5600</v>
      </c>
      <c r="F38" s="40"/>
      <c r="G38" s="39">
        <f>G39</f>
        <v>5600</v>
      </c>
      <c r="H38" s="32">
        <v>100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78" x14ac:dyDescent="0.3">
      <c r="A39" s="26" t="s">
        <v>15</v>
      </c>
      <c r="B39" s="27"/>
      <c r="C39" s="28" t="s">
        <v>52</v>
      </c>
      <c r="D39" s="29">
        <v>100</v>
      </c>
      <c r="E39" s="30">
        <v>5600</v>
      </c>
      <c r="F39" s="36">
        <v>100</v>
      </c>
      <c r="G39" s="30">
        <v>5600</v>
      </c>
      <c r="H39" s="32">
        <v>100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ht="109.2" x14ac:dyDescent="0.3">
      <c r="A40" s="37" t="s">
        <v>47</v>
      </c>
      <c r="B40" s="38">
        <v>915</v>
      </c>
      <c r="C40" s="41"/>
      <c r="D40" s="42"/>
      <c r="E40" s="39">
        <f>E41+E42+E43</f>
        <v>19863.3</v>
      </c>
      <c r="F40" s="39"/>
      <c r="G40" s="39">
        <f>G41+G42+G43</f>
        <v>19863.3</v>
      </c>
      <c r="H40" s="43">
        <f t="shared" si="3"/>
        <v>100</v>
      </c>
    </row>
    <row r="41" spans="1:19" ht="31.2" x14ac:dyDescent="0.3">
      <c r="A41" s="44" t="s">
        <v>16</v>
      </c>
      <c r="B41" s="45"/>
      <c r="C41" s="46" t="s">
        <v>52</v>
      </c>
      <c r="D41" s="47">
        <v>100</v>
      </c>
      <c r="E41" s="48">
        <v>10969.3</v>
      </c>
      <c r="F41" s="49">
        <v>100</v>
      </c>
      <c r="G41" s="48">
        <v>10969.3</v>
      </c>
      <c r="H41" s="50">
        <f t="shared" si="3"/>
        <v>100</v>
      </c>
      <c r="J41" s="10"/>
    </row>
    <row r="42" spans="1:19" ht="15" customHeight="1" x14ac:dyDescent="0.3">
      <c r="A42" s="51" t="s">
        <v>18</v>
      </c>
      <c r="B42" s="52"/>
      <c r="C42" s="53" t="s">
        <v>52</v>
      </c>
      <c r="D42" s="54">
        <v>100</v>
      </c>
      <c r="E42" s="55">
        <v>4600</v>
      </c>
      <c r="F42" s="56">
        <v>100</v>
      </c>
      <c r="G42" s="55">
        <v>4600</v>
      </c>
      <c r="H42" s="57">
        <f t="shared" si="3"/>
        <v>100</v>
      </c>
    </row>
    <row r="43" spans="1:19" ht="15" customHeight="1" x14ac:dyDescent="0.3">
      <c r="A43" s="51" t="s">
        <v>48</v>
      </c>
      <c r="B43" s="52"/>
      <c r="C43" s="53" t="s">
        <v>52</v>
      </c>
      <c r="D43" s="54">
        <v>100</v>
      </c>
      <c r="E43" s="55">
        <v>4294</v>
      </c>
      <c r="F43" s="56">
        <v>100</v>
      </c>
      <c r="G43" s="55">
        <v>4294</v>
      </c>
      <c r="H43" s="57">
        <v>100</v>
      </c>
    </row>
    <row r="44" spans="1:19" ht="14.1" customHeight="1" x14ac:dyDescent="0.3">
      <c r="A44" s="58"/>
      <c r="B44" s="58"/>
      <c r="C44" s="59" t="s">
        <v>21</v>
      </c>
      <c r="D44" s="60" t="s">
        <v>22</v>
      </c>
      <c r="E44" s="61">
        <f>E35+E31+E20+E10+E7</f>
        <v>1995792.7</v>
      </c>
      <c r="F44" s="62" t="s">
        <v>22</v>
      </c>
      <c r="G44" s="61">
        <f>G35+G31+G20+G10+G7</f>
        <v>1987257.7000000002</v>
      </c>
      <c r="H44" s="63"/>
    </row>
    <row r="45" spans="1:19" ht="14.1" customHeight="1" x14ac:dyDescent="0.3">
      <c r="A45" s="2"/>
      <c r="B45" s="2"/>
      <c r="C45" s="2"/>
      <c r="D45" s="2"/>
      <c r="E45" s="6"/>
      <c r="F45" s="6"/>
      <c r="G45" s="6"/>
      <c r="H45" s="3"/>
    </row>
    <row r="46" spans="1:19" ht="14.1" customHeight="1" x14ac:dyDescent="0.3">
      <c r="A46" s="4"/>
      <c r="B46" s="4"/>
      <c r="C46" s="4"/>
      <c r="D46" s="4"/>
      <c r="E46" s="4"/>
      <c r="F46" s="4"/>
      <c r="G46" s="5"/>
      <c r="H46" s="5"/>
    </row>
    <row r="47" spans="1:19" x14ac:dyDescent="0.3">
      <c r="E47" s="7"/>
    </row>
    <row r="49" spans="5:5" x14ac:dyDescent="0.3">
      <c r="E49" s="7"/>
    </row>
  </sheetData>
  <mergeCells count="8">
    <mergeCell ref="A1:H1"/>
    <mergeCell ref="C4:C5"/>
    <mergeCell ref="D4:E4"/>
    <mergeCell ref="F4:G4"/>
    <mergeCell ref="H4:H5"/>
    <mergeCell ref="A4:A5"/>
    <mergeCell ref="A2:H2"/>
    <mergeCell ref="B4:B5"/>
  </mergeCells>
  <pageMargins left="0.7" right="0.7" top="0.75" bottom="0.75" header="0.3" footer="0.3"/>
  <pageSetup paperSize="9" fitToHeight="0" orientation="landscape" r:id="rId1"/>
  <rowBreaks count="1" manualBreakCount="1"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Терскова</cp:lastModifiedBy>
  <cp:lastPrinted>2020-05-06T05:08:18Z</cp:lastPrinted>
  <dcterms:created xsi:type="dcterms:W3CDTF">2018-05-03T04:41:06Z</dcterms:created>
  <dcterms:modified xsi:type="dcterms:W3CDTF">2020-05-06T05:19:27Z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