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ограммные мероприятия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488" i="1" l="1"/>
  <c r="G489" i="1"/>
  <c r="G490" i="1"/>
  <c r="G491" i="1"/>
  <c r="H340" i="1"/>
  <c r="H341" i="1"/>
  <c r="H463" i="1" s="1"/>
  <c r="H488" i="1" s="1"/>
  <c r="H342" i="1"/>
  <c r="H464" i="1" s="1"/>
  <c r="H489" i="1" s="1"/>
  <c r="H343" i="1"/>
  <c r="H465" i="1" s="1"/>
  <c r="H490" i="1" s="1"/>
  <c r="H344" i="1"/>
  <c r="H466" i="1" s="1"/>
  <c r="H491" i="1" s="1"/>
  <c r="I344" i="1"/>
  <c r="I476" i="1" l="1"/>
  <c r="F478" i="1"/>
  <c r="F477" i="1"/>
  <c r="F483" i="1"/>
  <c r="F482" i="1"/>
  <c r="F481" i="1"/>
  <c r="H479" i="1"/>
  <c r="F479" i="1" s="1"/>
  <c r="H476" i="1" l="1"/>
  <c r="F480" i="1"/>
  <c r="F476" i="1"/>
  <c r="F382" i="1"/>
  <c r="F374" i="1"/>
  <c r="F336" i="1"/>
  <c r="F335" i="1"/>
  <c r="F207" i="1"/>
  <c r="F206" i="1"/>
  <c r="F174" i="1"/>
  <c r="F173" i="1"/>
  <c r="F166" i="1"/>
  <c r="F165" i="1"/>
  <c r="F124" i="1"/>
  <c r="F123" i="1"/>
  <c r="F116" i="1"/>
  <c r="F115" i="1"/>
  <c r="F67" i="1"/>
  <c r="F66" i="1"/>
  <c r="F59" i="1"/>
  <c r="F58" i="1"/>
  <c r="I60" i="1"/>
  <c r="F172" i="1" l="1"/>
  <c r="F164" i="1"/>
  <c r="F122" i="1"/>
  <c r="F114" i="1"/>
  <c r="F57" i="1"/>
  <c r="I468" i="1"/>
  <c r="F468" i="1" s="1"/>
  <c r="I215" i="1"/>
  <c r="I214" i="1"/>
  <c r="I213" i="1"/>
  <c r="F205" i="1"/>
  <c r="I200" i="1"/>
  <c r="F475" i="1"/>
  <c r="F474" i="1"/>
  <c r="F473" i="1"/>
  <c r="I342" i="1"/>
  <c r="I338" i="1"/>
  <c r="F334" i="1"/>
  <c r="F329" i="1" s="1"/>
  <c r="F65" i="1"/>
  <c r="F64" i="1"/>
  <c r="I184" i="1"/>
  <c r="I85" i="1"/>
  <c r="I329" i="1"/>
  <c r="F60" i="1" l="1"/>
  <c r="F200" i="1"/>
  <c r="J386" i="1"/>
  <c r="F368" i="1"/>
  <c r="F366" i="1"/>
  <c r="J225" i="1"/>
  <c r="J85" i="1"/>
  <c r="J93" i="1"/>
  <c r="F56" i="1"/>
  <c r="I453" i="1" l="1"/>
  <c r="I454" i="1"/>
  <c r="H453" i="1"/>
  <c r="H454" i="1"/>
  <c r="I419" i="1"/>
  <c r="H419" i="1"/>
  <c r="F421" i="1"/>
  <c r="F413" i="1"/>
  <c r="F414" i="1"/>
  <c r="H411" i="1"/>
  <c r="I411" i="1"/>
  <c r="J404" i="1"/>
  <c r="J405" i="1"/>
  <c r="J406" i="1"/>
  <c r="J407" i="1"/>
  <c r="J408" i="1"/>
  <c r="J409" i="1"/>
  <c r="I404" i="1"/>
  <c r="F404" i="1" s="1"/>
  <c r="I405" i="1"/>
  <c r="F405" i="1" s="1"/>
  <c r="I406" i="1"/>
  <c r="F406" i="1" s="1"/>
  <c r="I407" i="1"/>
  <c r="I408" i="1"/>
  <c r="I409" i="1"/>
  <c r="J403" i="1"/>
  <c r="F399" i="1"/>
  <c r="F400" i="1"/>
  <c r="F398" i="1"/>
  <c r="I394" i="1"/>
  <c r="F394" i="1" s="1"/>
  <c r="F388" i="1"/>
  <c r="F389" i="1"/>
  <c r="F390" i="1"/>
  <c r="F391" i="1"/>
  <c r="F392" i="1"/>
  <c r="F393" i="1"/>
  <c r="I386" i="1"/>
  <c r="F386" i="1" s="1"/>
  <c r="F384" i="1"/>
  <c r="I378" i="1"/>
  <c r="F378" i="1" s="1"/>
  <c r="F376" i="1"/>
  <c r="I370" i="1"/>
  <c r="F370" i="1" s="1"/>
  <c r="F362" i="1"/>
  <c r="I362" i="1"/>
  <c r="F358" i="1"/>
  <c r="F360" i="1"/>
  <c r="I354" i="1"/>
  <c r="F354" i="1" s="1"/>
  <c r="F347" i="1"/>
  <c r="F348" i="1"/>
  <c r="F349" i="1"/>
  <c r="F350" i="1"/>
  <c r="F351" i="1"/>
  <c r="F352" i="1"/>
  <c r="F353" i="1"/>
  <c r="J346" i="1"/>
  <c r="F346" i="1" s="1"/>
  <c r="I343" i="1"/>
  <c r="I221" i="1"/>
  <c r="I220" i="1"/>
  <c r="I340" i="1" s="1"/>
  <c r="H219" i="1"/>
  <c r="H339" i="1" s="1"/>
  <c r="I219" i="1"/>
  <c r="I339" i="1" s="1"/>
  <c r="J219" i="1"/>
  <c r="J220" i="1"/>
  <c r="F220" i="1" s="1"/>
  <c r="J222" i="1"/>
  <c r="J223" i="1"/>
  <c r="J224" i="1"/>
  <c r="J218" i="1"/>
  <c r="F218" i="1" s="1"/>
  <c r="J339" i="1"/>
  <c r="J341" i="1"/>
  <c r="J342" i="1"/>
  <c r="J343" i="1"/>
  <c r="J344" i="1"/>
  <c r="F315" i="1"/>
  <c r="I313" i="1"/>
  <c r="H313" i="1"/>
  <c r="I281" i="1"/>
  <c r="H281" i="1"/>
  <c r="F267" i="1"/>
  <c r="F268" i="1"/>
  <c r="I265" i="1"/>
  <c r="H265" i="1"/>
  <c r="F259" i="1"/>
  <c r="F260" i="1"/>
  <c r="I257" i="1"/>
  <c r="H257" i="1"/>
  <c r="F251" i="1"/>
  <c r="F252" i="1"/>
  <c r="F253" i="1"/>
  <c r="F250" i="1"/>
  <c r="I249" i="1"/>
  <c r="H249" i="1"/>
  <c r="F244" i="1"/>
  <c r="I241" i="1"/>
  <c r="F241" i="1" s="1"/>
  <c r="F234" i="1"/>
  <c r="F235" i="1"/>
  <c r="F236" i="1"/>
  <c r="F237" i="1"/>
  <c r="F238" i="1"/>
  <c r="F239" i="1"/>
  <c r="F240" i="1"/>
  <c r="I233" i="1"/>
  <c r="J233" i="1"/>
  <c r="H233" i="1"/>
  <c r="F227" i="1"/>
  <c r="F228" i="1"/>
  <c r="F229" i="1"/>
  <c r="F231" i="1"/>
  <c r="F232" i="1"/>
  <c r="F226" i="1"/>
  <c r="I225" i="1"/>
  <c r="H225" i="1"/>
  <c r="J215" i="1"/>
  <c r="J214" i="1"/>
  <c r="J213" i="1"/>
  <c r="J212" i="1"/>
  <c r="J211" i="1"/>
  <c r="J210" i="1"/>
  <c r="J209" i="1"/>
  <c r="I210" i="1"/>
  <c r="F210" i="1" s="1"/>
  <c r="I211" i="1"/>
  <c r="F211" i="1" s="1"/>
  <c r="I212" i="1"/>
  <c r="F212" i="1" s="1"/>
  <c r="F213" i="1"/>
  <c r="F214" i="1"/>
  <c r="F215" i="1"/>
  <c r="I209" i="1"/>
  <c r="F186" i="1"/>
  <c r="F187" i="1"/>
  <c r="F188" i="1"/>
  <c r="F189" i="1"/>
  <c r="F190" i="1"/>
  <c r="F191" i="1"/>
  <c r="F185" i="1"/>
  <c r="J184" i="1"/>
  <c r="F409" i="1" l="1"/>
  <c r="F408" i="1"/>
  <c r="F407" i="1"/>
  <c r="F454" i="1"/>
  <c r="F224" i="1"/>
  <c r="I208" i="1"/>
  <c r="J340" i="1"/>
  <c r="F340" i="1" s="1"/>
  <c r="J338" i="1"/>
  <c r="F338" i="1" s="1"/>
  <c r="F403" i="1"/>
  <c r="J402" i="1"/>
  <c r="F411" i="1"/>
  <c r="I451" i="1"/>
  <c r="F453" i="1"/>
  <c r="H451" i="1"/>
  <c r="F257" i="1"/>
  <c r="F419" i="1"/>
  <c r="I402" i="1"/>
  <c r="F339" i="1"/>
  <c r="F221" i="1"/>
  <c r="F223" i="1"/>
  <c r="F225" i="1"/>
  <c r="F249" i="1"/>
  <c r="F265" i="1"/>
  <c r="F313" i="1"/>
  <c r="F209" i="1"/>
  <c r="F208" i="1" s="1"/>
  <c r="J217" i="1"/>
  <c r="F219" i="1"/>
  <c r="I341" i="1"/>
  <c r="F341" i="1" s="1"/>
  <c r="F343" i="1"/>
  <c r="H337" i="1"/>
  <c r="F344" i="1"/>
  <c r="F342" i="1"/>
  <c r="F222" i="1"/>
  <c r="I217" i="1"/>
  <c r="F184" i="1"/>
  <c r="F233" i="1"/>
  <c r="J208" i="1"/>
  <c r="I178" i="1"/>
  <c r="I462" i="1" s="1"/>
  <c r="I182" i="1"/>
  <c r="I466" i="1" s="1"/>
  <c r="J182" i="1"/>
  <c r="J466" i="1" s="1"/>
  <c r="I181" i="1"/>
  <c r="I465" i="1" s="1"/>
  <c r="J181" i="1"/>
  <c r="J465" i="1" s="1"/>
  <c r="I180" i="1"/>
  <c r="I464" i="1" s="1"/>
  <c r="J180" i="1"/>
  <c r="J464" i="1" s="1"/>
  <c r="I179" i="1"/>
  <c r="J179" i="1"/>
  <c r="J463" i="1" s="1"/>
  <c r="H462" i="1"/>
  <c r="J178" i="1"/>
  <c r="H461" i="1"/>
  <c r="I177" i="1"/>
  <c r="I461" i="1" s="1"/>
  <c r="J177" i="1"/>
  <c r="J461" i="1" s="1"/>
  <c r="I176" i="1"/>
  <c r="I460" i="1" s="1"/>
  <c r="J176" i="1"/>
  <c r="F171" i="1"/>
  <c r="F167" i="1" s="1"/>
  <c r="I167" i="1"/>
  <c r="F159" i="1"/>
  <c r="I159" i="1"/>
  <c r="F153" i="1"/>
  <c r="F154" i="1"/>
  <c r="F155" i="1"/>
  <c r="F156" i="1"/>
  <c r="F157" i="1"/>
  <c r="F158" i="1"/>
  <c r="F152" i="1"/>
  <c r="J151" i="1"/>
  <c r="I151" i="1"/>
  <c r="J143" i="1"/>
  <c r="F145" i="1"/>
  <c r="F147" i="1"/>
  <c r="F148" i="1"/>
  <c r="F149" i="1"/>
  <c r="F150" i="1"/>
  <c r="F144" i="1"/>
  <c r="F137" i="1"/>
  <c r="F138" i="1"/>
  <c r="F139" i="1"/>
  <c r="F140" i="1"/>
  <c r="F141" i="1"/>
  <c r="I135" i="1"/>
  <c r="J127" i="1"/>
  <c r="J128" i="1"/>
  <c r="J129" i="1"/>
  <c r="J130" i="1"/>
  <c r="J131" i="1"/>
  <c r="J132" i="1"/>
  <c r="I127" i="1"/>
  <c r="I128" i="1"/>
  <c r="I129" i="1"/>
  <c r="I130" i="1"/>
  <c r="I131" i="1"/>
  <c r="I132" i="1"/>
  <c r="I126" i="1"/>
  <c r="J126" i="1"/>
  <c r="F121" i="1"/>
  <c r="F117" i="1" s="1"/>
  <c r="I117" i="1"/>
  <c r="F113" i="1"/>
  <c r="I109" i="1"/>
  <c r="F105" i="1"/>
  <c r="F106" i="1"/>
  <c r="F107" i="1"/>
  <c r="F108" i="1"/>
  <c r="F104" i="1"/>
  <c r="I101" i="1"/>
  <c r="F96" i="1"/>
  <c r="F97" i="1"/>
  <c r="F98" i="1"/>
  <c r="F99" i="1"/>
  <c r="F100" i="1"/>
  <c r="F95" i="1"/>
  <c r="F87" i="1"/>
  <c r="F88" i="1"/>
  <c r="F89" i="1"/>
  <c r="F90" i="1"/>
  <c r="F91" i="1"/>
  <c r="F92" i="1"/>
  <c r="F86" i="1"/>
  <c r="F79" i="1"/>
  <c r="F80" i="1"/>
  <c r="F81" i="1"/>
  <c r="F83" i="1"/>
  <c r="F84" i="1"/>
  <c r="F78" i="1"/>
  <c r="I77" i="1"/>
  <c r="I75" i="1"/>
  <c r="J75" i="1"/>
  <c r="I74" i="1"/>
  <c r="J74" i="1"/>
  <c r="I73" i="1"/>
  <c r="J73" i="1"/>
  <c r="I72" i="1"/>
  <c r="J72" i="1"/>
  <c r="H71" i="1"/>
  <c r="I71" i="1"/>
  <c r="J71" i="1"/>
  <c r="H70" i="1"/>
  <c r="I70" i="1"/>
  <c r="J70" i="1"/>
  <c r="G71" i="1"/>
  <c r="G68" i="1" s="1"/>
  <c r="I69" i="1"/>
  <c r="J69" i="1"/>
  <c r="F52" i="1"/>
  <c r="I52" i="1"/>
  <c r="F50" i="1"/>
  <c r="F45" i="1"/>
  <c r="J44" i="1"/>
  <c r="I44" i="1"/>
  <c r="F38" i="1"/>
  <c r="F39" i="1"/>
  <c r="F40" i="1"/>
  <c r="F41" i="1"/>
  <c r="F42" i="1"/>
  <c r="F43" i="1"/>
  <c r="F37" i="1"/>
  <c r="H36" i="1"/>
  <c r="I36" i="1"/>
  <c r="J36" i="1"/>
  <c r="G36" i="1"/>
  <c r="F28" i="1"/>
  <c r="I28" i="1"/>
  <c r="H28" i="1"/>
  <c r="F23" i="1"/>
  <c r="F22" i="1"/>
  <c r="F21" i="1"/>
  <c r="F20" i="1"/>
  <c r="I19" i="1"/>
  <c r="H19" i="1"/>
  <c r="I489" i="1" l="1"/>
  <c r="I490" i="1"/>
  <c r="I491" i="1"/>
  <c r="J460" i="1"/>
  <c r="F402" i="1"/>
  <c r="J462" i="1"/>
  <c r="J487" i="1" s="1"/>
  <c r="J337" i="1"/>
  <c r="F451" i="1"/>
  <c r="I486" i="1"/>
  <c r="J488" i="1"/>
  <c r="J490" i="1"/>
  <c r="I487" i="1"/>
  <c r="J486" i="1"/>
  <c r="J489" i="1"/>
  <c r="J491" i="1"/>
  <c r="J485" i="1"/>
  <c r="I485" i="1"/>
  <c r="H486" i="1"/>
  <c r="F461" i="1"/>
  <c r="F462" i="1"/>
  <c r="H487" i="1"/>
  <c r="F466" i="1"/>
  <c r="G487" i="1"/>
  <c r="G484" i="1" s="1"/>
  <c r="F464" i="1"/>
  <c r="H459" i="1"/>
  <c r="F460" i="1"/>
  <c r="I463" i="1"/>
  <c r="I488" i="1" s="1"/>
  <c r="F128" i="1"/>
  <c r="F151" i="1"/>
  <c r="I337" i="1"/>
  <c r="F217" i="1"/>
  <c r="F180" i="1"/>
  <c r="F182" i="1"/>
  <c r="F337" i="1"/>
  <c r="F69" i="1"/>
  <c r="F77" i="1"/>
  <c r="F101" i="1"/>
  <c r="F177" i="1"/>
  <c r="F179" i="1"/>
  <c r="F181" i="1"/>
  <c r="I125" i="1"/>
  <c r="F143" i="1"/>
  <c r="F178" i="1"/>
  <c r="I175" i="1"/>
  <c r="J175" i="1"/>
  <c r="F176" i="1"/>
  <c r="F132" i="1"/>
  <c r="F126" i="1"/>
  <c r="F130" i="1"/>
  <c r="F44" i="1"/>
  <c r="J68" i="1"/>
  <c r="F72" i="1"/>
  <c r="F73" i="1"/>
  <c r="F74" i="1"/>
  <c r="F85" i="1"/>
  <c r="F93" i="1"/>
  <c r="F129" i="1"/>
  <c r="F70" i="1"/>
  <c r="F75" i="1"/>
  <c r="F131" i="1"/>
  <c r="F127" i="1"/>
  <c r="J125" i="1"/>
  <c r="H68" i="1"/>
  <c r="F71" i="1"/>
  <c r="I68" i="1"/>
  <c r="F109" i="1"/>
  <c r="F36" i="1"/>
  <c r="F19" i="1"/>
  <c r="I459" i="1" l="1"/>
  <c r="I484" i="1"/>
  <c r="F490" i="1"/>
  <c r="J459" i="1"/>
  <c r="F491" i="1"/>
  <c r="J484" i="1"/>
  <c r="F486" i="1"/>
  <c r="F465" i="1"/>
  <c r="F488" i="1"/>
  <c r="F485" i="1"/>
  <c r="F489" i="1"/>
  <c r="F487" i="1"/>
  <c r="F463" i="1"/>
  <c r="H484" i="1"/>
  <c r="F459" i="1"/>
  <c r="F175" i="1"/>
  <c r="F68" i="1"/>
  <c r="F125" i="1"/>
  <c r="F136" i="1"/>
  <c r="F135" i="1" s="1"/>
  <c r="F484" i="1" l="1"/>
</calcChain>
</file>

<file path=xl/comments1.xml><?xml version="1.0" encoding="utf-8"?>
<comments xmlns="http://schemas.openxmlformats.org/spreadsheetml/2006/main">
  <authors>
    <author>Автор</author>
  </authors>
  <commentList>
    <comment ref="B41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<sst xmlns="http://schemas.openxmlformats.org/spreadsheetml/2006/main" count="372" uniqueCount="210">
  <si>
    <t>№</t>
  </si>
  <si>
    <t>Наименование мероприятия</t>
  </si>
  <si>
    <t>Ответственный исполнитель</t>
  </si>
  <si>
    <t>Годы</t>
  </si>
  <si>
    <t xml:space="preserve">Предполагаемый объем финансирования, тыс.руб. </t>
  </si>
  <si>
    <t xml:space="preserve">Ожидаемый эффект от реализации </t>
  </si>
  <si>
    <t>Сроки  реализации</t>
  </si>
  <si>
    <t>Всего</t>
  </si>
  <si>
    <t>Федеральн. бюджет</t>
  </si>
  <si>
    <t>Областной бюджет</t>
  </si>
  <si>
    <t>Местный бюджет</t>
  </si>
  <si>
    <t>Прочие источники</t>
  </si>
  <si>
    <t xml:space="preserve">Задача 1 -  Сохранение культурного наследия и расширение доступа граждан к культурным ценностям и информации </t>
  </si>
  <si>
    <t xml:space="preserve">Мониторинг муниципального законодательства в сфере культуры </t>
  </si>
  <si>
    <t>2014-2020 гг.</t>
  </si>
  <si>
    <t>Управление культуры администрации МО  «Холмский городской округ»</t>
  </si>
  <si>
    <t>Не требует финансирования</t>
  </si>
  <si>
    <t>1.1</t>
  </si>
  <si>
    <t>Корректировка действующих нормативных актов органов местного самоуправления Холмского городского округа</t>
  </si>
  <si>
    <t>1.2</t>
  </si>
  <si>
    <t>МБУК «Историко-культурный центр»</t>
  </si>
  <si>
    <t>1.3</t>
  </si>
  <si>
    <t xml:space="preserve">Охрана, сохранение, использование и популяризация объектов культурного наследия Холмского городского округа, Сахалинской области, включая памятники периода Карафуто. Выплата денежных премий победителям конкурсов,  приобретение музейных экспонатов </t>
  </si>
  <si>
    <t xml:space="preserve">Увеличение  доли объектов культурного наследия, находящихся в удовлетворительном  состоянии, от общего числа объектов культурного наследия  </t>
  </si>
  <si>
    <t>Развитие библиотечного дела в Холмском городском округе.</t>
  </si>
  <si>
    <t>2015 -2020 гг.</t>
  </si>
  <si>
    <t>(Развитие информационного потенциала публичных (общедоступных) библиотек, создание модельных библиотек, обеспечение работы в режиме удаленного доступа, создание условий для сотрудничества библиотек Холмского городского округа с Президентской библиотекой  им. Б.Н.Ельцина)</t>
  </si>
  <si>
    <t>МБУК «Холмская централизованная библиотечная система»</t>
  </si>
  <si>
    <t xml:space="preserve">Повышение охвата населения Холмского городского округа библиотечным обслуживанием, увеличение среднего числа посещений библиотек, внедрение информационных технологий и создание качественных электронных ресурсов библиотек, увеличение среднего числа книговыдач в библиотеках, увеличение количества экземпляров библиотечного фонда, повышение уровня комплектования книжных фондов библиотек </t>
  </si>
  <si>
    <t>1.4</t>
  </si>
  <si>
    <t>1.5</t>
  </si>
  <si>
    <r>
      <t xml:space="preserve">Развитие библиотечного дела в Холмском городском округе. </t>
    </r>
    <r>
      <rPr>
        <sz val="9"/>
        <color theme="1"/>
        <rFont val="Times New Roman"/>
        <family val="1"/>
        <charset val="204"/>
      </rPr>
      <t xml:space="preserve"> (Комплектование библиотечных и музейных фондов, подключение общедоступных библиотек к сети Интернет, развитие системы библиотечного дела с учетом задачи расширения информационных технологий,   оплата трафика за предоставление доступа в Интернет, приобретение программного обеспечения, документов на электронных носителях,  обеспечение на дому лежащих инвалидов и инвалидов-колясочников книжным фондом, газетами, журналами)</t>
    </r>
    <r>
      <rPr>
        <sz val="12"/>
        <color theme="1"/>
        <rFont val="Times New Roman"/>
        <family val="1"/>
        <charset val="204"/>
      </rPr>
      <t xml:space="preserve"> </t>
    </r>
  </si>
  <si>
    <t>2014 -2020 гг.</t>
  </si>
  <si>
    <t xml:space="preserve">Издание и переиздание социально-значимой краеведческой литературы для муниципальных библиотек Холмского городского округа, в том числе  альбомов и буклетов о культурном наследии Сахалинской области </t>
  </si>
  <si>
    <t xml:space="preserve">  -//-</t>
  </si>
  <si>
    <t>1.6</t>
  </si>
  <si>
    <t xml:space="preserve">Расходы на обеспечение  деятельности МБУК «Историко-культурный центр» муниципального образования «Холмский городской округ» </t>
  </si>
  <si>
    <t>2017-2019 гг.</t>
  </si>
  <si>
    <t>1.7</t>
  </si>
  <si>
    <t xml:space="preserve">Обеспечение деятельности Историко-культурного центра </t>
  </si>
  <si>
    <t>1.8</t>
  </si>
  <si>
    <t>Расходы на обеспечение  деятельности МБУК «Холмская централизованная библиотечная система» муниципального образования «Холмский городской округ»</t>
  </si>
  <si>
    <t>ВСЕГО</t>
  </si>
  <si>
    <t>Итого по задаче № 1 «Сохранение культурного наследия и расширение доступа граждан к культурным ценностям и информации»</t>
  </si>
  <si>
    <t xml:space="preserve">Задача 2 - Поддержка и развитие художественно-творческой деятельности </t>
  </si>
  <si>
    <t>Учреждение муниципальных грантов для поддержки инновационных проектов в сфере культуры Холмского городского округа</t>
  </si>
  <si>
    <t>МБУК Холмского городского округа</t>
  </si>
  <si>
    <t>Обеспечение поддержки дарований и творческих инициатив</t>
  </si>
  <si>
    <t>2.1</t>
  </si>
  <si>
    <t>Участие в международных, межрегиональных, областных фестивалях и выставках</t>
  </si>
  <si>
    <t>2.2</t>
  </si>
  <si>
    <t xml:space="preserve">Повышение профессионального рейтинга муниципальных учреждений культуры и отраслевого образования </t>
  </si>
  <si>
    <t xml:space="preserve">Пропаганда Российской литературы и искусства, творческих коллективов Холмского городского округа в странах АТР, иных государствах, в субъектах РФ, в том числе участие в Днях культуры Сахалинской области в регионах РФ </t>
  </si>
  <si>
    <t>2015-2020 гг.</t>
  </si>
  <si>
    <t>2.3</t>
  </si>
  <si>
    <t>Формирование положительного имиджа, региональной идентичности Холмского городского округа и Сахалинской области, повышение профессионального рейтинга муниципальных учреждений культуры и отраслевого образования</t>
  </si>
  <si>
    <t xml:space="preserve">Создание детской телестудии </t>
  </si>
  <si>
    <t>2016-2020 гг.</t>
  </si>
  <si>
    <t>МБУК  Холмского городского округа</t>
  </si>
  <si>
    <t>2.4</t>
  </si>
  <si>
    <t xml:space="preserve">Обеспечение поддержки дарований и творческих инициатив населения, обеспечение преемственности культурных традиций </t>
  </si>
  <si>
    <t>Расходы на обеспечение деятельности МБОУ ДО «Детская школа искусств» муниципального образования «Холмский городской округ»</t>
  </si>
  <si>
    <t>МБОУ ДО «Детская школа искусств»</t>
  </si>
  <si>
    <t>2.5</t>
  </si>
  <si>
    <t>Обеспечение деятельности Детской школы искусств</t>
  </si>
  <si>
    <t>Расходы на обеспечение деятельности МБУК «Централизованная клубная система муниципального образования «Холмский городской округ»</t>
  </si>
  <si>
    <t>МБУК  ЦКС</t>
  </si>
  <si>
    <t xml:space="preserve">Обеспечение деятельности Централизованной клубной системы </t>
  </si>
  <si>
    <t>2.6</t>
  </si>
  <si>
    <t>Итого по задаче № 2 «Поддержка и развитие художественно-творческой деятельности</t>
  </si>
  <si>
    <t>Задача 3 - Укрепление и развитие муниципального потенциала  в сфере культуры и управление реализацией муниципальной программы</t>
  </si>
  <si>
    <t xml:space="preserve">Направление 3.1 – Проведение культурно-массовых мероприятий, международное и межрегиональное культурное сотрудничество </t>
  </si>
  <si>
    <t>Проведение культурно-массовых мероприятий на территории Холмского городского округа</t>
  </si>
  <si>
    <t>3.1.1</t>
  </si>
  <si>
    <t>Повышение доступности и качества культурных услуг</t>
  </si>
  <si>
    <t>Выявление, развитие и поддержка одаренных детей на территории Холмского городского округа. Участие в реализации проекта "Творческая одаренность" (участие в 4-5 конкурсах за пределами Сахалинской области, из расчета - 80-100 тыс. руб. затраты на 1 конкурс)</t>
  </si>
  <si>
    <t>МБОУ ДОД «Детская школа искусств»</t>
  </si>
  <si>
    <t>3.1.2</t>
  </si>
  <si>
    <t>Увеличение числа талантливых детей и молодежи, вовлеченных в региональную систему выявления, развития и государственной поддержки</t>
  </si>
  <si>
    <t>Международное и межрегиональное культурное сотрудничество (обмен делегациями, организация творческих встреч, выставок, концертов, сохранение объектов международного культурного наследия, расположенных на  территории округа)</t>
  </si>
  <si>
    <t>3.1.3</t>
  </si>
  <si>
    <t>Формирование положительного имиджа, региональной идентичности Холмского городского округа и Сахалинской области, повышение  профессионального рейтинга муниципальных учреждений культуры и отраслевого образования</t>
  </si>
  <si>
    <t>Расходы на обеспечение деятельности  МБУК «Парк культуры и отдыха города Холмска»</t>
  </si>
  <si>
    <t>МБУК ПКиО</t>
  </si>
  <si>
    <t>3.1.4</t>
  </si>
  <si>
    <t xml:space="preserve">Обеспечение деятельности Парка культуры и отдыха города Холмска </t>
  </si>
  <si>
    <t>Расходы на обеспечение деятельности МБУК Кинодосуговый центр «Россия» муниципального образования «Холмский городской округ»</t>
  </si>
  <si>
    <t>МБУК  КДЦ</t>
  </si>
  <si>
    <t>Обеспечение деятельности Кинодосугового центра «Россия»</t>
  </si>
  <si>
    <t>3.1.5</t>
  </si>
  <si>
    <t xml:space="preserve">Направление 3.2 – Укрепление кадрового потенциала отрасли </t>
  </si>
  <si>
    <t>Целевая подготовка специалистов для муниципальных учреждений культуры и искусства, отраслевого образования Холмского городского округа</t>
  </si>
  <si>
    <t>3.2.1</t>
  </si>
  <si>
    <t>Повышение профессионального мастерства работников, увеличение доли руководителей и специалистов учреждений культуры и отраслевого образования, прошедших повышение квалификации, переподготовку</t>
  </si>
  <si>
    <t xml:space="preserve">Приглашение высококвалифицированных специалистов для работы в муниципальных учреждениях культуры и отраслевого образования Холмского городского округа, в том числе для создания новых творческих коллективов, создания условий для закрепления специалистов в Холмском городском округе </t>
  </si>
  <si>
    <t>3.2.2</t>
  </si>
  <si>
    <t>Решение кадровой проблемы, реализация системы мероприятий, направленных нам укрепление кадрового потенциала сферы культуры и искусства (создание в том числе, социально-бытовых условий)</t>
  </si>
  <si>
    <t>Итого по направлению 3.1 «Проведение культурно-массовых мероприятий, международное и межрегиональное культурное сотрудничество»</t>
  </si>
  <si>
    <t>Итого по направлению 3.2 "Укрепление кадрового потенциала отрасли"</t>
  </si>
  <si>
    <t>Направление 3.3 – Укрепление материально-технической базы учреждений культуры, проведение ремонтных работ в учреждениях культуры</t>
  </si>
  <si>
    <t xml:space="preserve">Модернизация содержания и структуры оказания услуг в сфере культуры и отраслевого образования  Холмского городского округа в т.ч. </t>
  </si>
  <si>
    <t>4 949,9</t>
  </si>
  <si>
    <t>3.3.1</t>
  </si>
  <si>
    <t>Модернизация материально-технической базы учреждений культуры, соответствие учреждений современным стандартам и культурным запросам населения</t>
  </si>
  <si>
    <t xml:space="preserve">Модернизация содержания и структуры оказания услуг  образовательными учреждениями в сфере отраслевого образования  Холмского городского округа  (0703) </t>
  </si>
  <si>
    <t>3.3.1.1</t>
  </si>
  <si>
    <t xml:space="preserve">Модернизация содержания и структуры оказания услуг в сфере культуры Холмского городского округа </t>
  </si>
  <si>
    <t>3.3.1.2</t>
  </si>
  <si>
    <r>
      <t xml:space="preserve">Приобретение специализированного автотранспорта для учреждений культуры Холмского городского округа, </t>
    </r>
    <r>
      <rPr>
        <sz val="10"/>
        <color theme="1"/>
        <rFont val="Times New Roman"/>
        <family val="1"/>
        <charset val="204"/>
      </rPr>
      <t>в т.ч. безрельсового автопоезда на пневмоходу (мини-трактора), запасных частей, комплектующих, проведение ремонта, техническое обслуживание автотранспорта</t>
    </r>
    <r>
      <rPr>
        <sz val="12"/>
        <color theme="1"/>
        <rFont val="Times New Roman"/>
        <family val="1"/>
        <charset val="204"/>
      </rPr>
      <t xml:space="preserve">  </t>
    </r>
  </si>
  <si>
    <t>МБУК «Холмского городского округа</t>
  </si>
  <si>
    <t>3.3.2</t>
  </si>
  <si>
    <t xml:space="preserve">Создание условий для повышения качества услуг учреждений культуры роста востребованности услуг учреждений культуры, привлечения населения в учреждения культуры </t>
  </si>
  <si>
    <t xml:space="preserve">Оборудование учреждений культуры Холмского городского округа для приема гастролей театральных и исполнительских коллективов, демонстрации кинофильмов в современном формате   </t>
  </si>
  <si>
    <t>3.3.3</t>
  </si>
  <si>
    <t>МБУК ЦКС, КДЦ «Россия»</t>
  </si>
  <si>
    <t>Модернизация материально-технической базы учреждений культуры, соответствие их современным стандартам и культурным запросам населения</t>
  </si>
  <si>
    <t xml:space="preserve">Приобретение компьютерного оборудования  и программного обеспечения для учреждений культуры Холмского городского округа </t>
  </si>
  <si>
    <t>3.3.4</t>
  </si>
  <si>
    <t xml:space="preserve">Приобретение мебели для учреждений культуры Холмского городского округа </t>
  </si>
  <si>
    <t>3.3.5</t>
  </si>
  <si>
    <t xml:space="preserve">Капитальный ремонт здания Центрального Дома культуры города Холмска (ремонт светового оборудования, механики сцены большого зала) </t>
  </si>
  <si>
    <t>2017 г.</t>
  </si>
  <si>
    <t>МБУК ЦКС</t>
  </si>
  <si>
    <t xml:space="preserve">Создание условий для организации досуга и обеспечения жителей Холмского городского округа услугами организаций культуры </t>
  </si>
  <si>
    <t>3.3.6</t>
  </si>
  <si>
    <t>Капитальный ремонт здания СДК с. Правда, филиала № 5 МБУК «Централизованная клубная система» муниципального образования «Холмский городской округ, в т.ч.  разработка ПСД</t>
  </si>
  <si>
    <t>7 950,0</t>
  </si>
  <si>
    <t>3.3.7</t>
  </si>
  <si>
    <t>2015 - 2017 гг.</t>
  </si>
  <si>
    <t xml:space="preserve">Капитальный ремонт здания МБОУ ДО  «Детская школа искусств» муниципального образования «Холмский городской округ»,  в т.ч.  приобретение оборудования </t>
  </si>
  <si>
    <t>2018-2019 гг.</t>
  </si>
  <si>
    <t>МБОУ ДОД ДШИ</t>
  </si>
  <si>
    <t>3.3.8</t>
  </si>
  <si>
    <t>3.3.9</t>
  </si>
  <si>
    <t xml:space="preserve">Капитальный ремонт здания СДК Совхозное, филиала № 4  МБУК «Централизованная клубная система» муниципального образования «Холмский городской округ»,  в т.ч. числе приобретение оборудования </t>
  </si>
  <si>
    <t xml:space="preserve">Капитальный ремонт здания Центральной библиотеки им. Ю.Николаева и филиалов № 10 и № 19 МБУК «Холмская централизованная библиотечная система» муниципального образования «Холмский городской округ»,  в т.ч. числе приобретение оборудования  </t>
  </si>
  <si>
    <t>2020 г.</t>
  </si>
  <si>
    <t>МБУК ХЦБС</t>
  </si>
  <si>
    <t>3.3.10</t>
  </si>
  <si>
    <t>Ремонт зданий (помещений) сельских филиалов МБУК «Холмская централизованная библиотечная система» муниципального образования «Холмский городской округ» (Пятиречье, Пионеры, Костромское)</t>
  </si>
  <si>
    <t>2015 г.</t>
  </si>
  <si>
    <t>3.3.11</t>
  </si>
  <si>
    <t>Ремонт приобретенного отдельного здания для размещения Детской школы искусств в с. Чехов и приобретение оборудования</t>
  </si>
  <si>
    <t>2016 г.</t>
  </si>
  <si>
    <t>МБОУ ДО ДШИ</t>
  </si>
  <si>
    <t>6 020,0</t>
  </si>
  <si>
    <t>3.3.12</t>
  </si>
  <si>
    <t xml:space="preserve">Создание комфортных условий для развития детского творчества детей и подростков </t>
  </si>
  <si>
    <t>Итого по направлению 3.3 «Укрепление материально-технической базы учреждений культуры, проведение ремонтных работ в учреждениях культуры»</t>
  </si>
  <si>
    <t xml:space="preserve">Всего </t>
  </si>
  <si>
    <t xml:space="preserve"> </t>
  </si>
  <si>
    <t xml:space="preserve">Направление 3.4 – Проведение мероприятий по обеспечению противопожарной, антитеррористической и электробезопасности </t>
  </si>
  <si>
    <t>Организация системы обучения работников учреждений культуры Холмского городского округа по обеспечению противопожарной,   антитеррористической  и электробезопасности</t>
  </si>
  <si>
    <t>3.4.1</t>
  </si>
  <si>
    <t>Создание условий для безопасного пребывания граждан в учреждениях культуры, обеспечение противопожарной и антитеррористической безопасности</t>
  </si>
  <si>
    <t>Установка и монтаж систем видеонаблюдения в учреждениях культуры Холмского городского округа</t>
  </si>
  <si>
    <t>2017-2020 гг.</t>
  </si>
  <si>
    <t>3.4.2</t>
  </si>
  <si>
    <t>Установка ограждений территорий зданий учреждений культуры и отраслевого образования Холмского городского округа</t>
  </si>
  <si>
    <t>МБУК Холмского городского округа, МБОУ ДО ДШИ</t>
  </si>
  <si>
    <t>3.4.3</t>
  </si>
  <si>
    <t>Обеспечение электроосвещения зданий и территории, прилегающей к зданиям муниципальных учреждений культуры Холмского городского округа</t>
  </si>
  <si>
    <t>3.4.4</t>
  </si>
  <si>
    <t>Проведение мероприятий по антитеррористической защищенности муниципальных объектов культуры Холмского городского округа (оснащение аппаратов телефонной связи устройством автоматического определения номера, установка средств связи и т.п.)</t>
  </si>
  <si>
    <t>3.4.5</t>
  </si>
  <si>
    <t>Проведение огнезащитной обработки чердачных перекрытий зданий, тканей занавеса муниципальных учреждений культуры Холмского городского округа</t>
  </si>
  <si>
    <t>3.4.6</t>
  </si>
  <si>
    <t>Проведение мероприятий по противопожарной безопасности (модернизация систем речевого оповещения, установка противопожарных дверей, приобретение огнетушителей, исполнение предписаний Госпожнадзора и т.п.)</t>
  </si>
  <si>
    <t>3.4.7</t>
  </si>
  <si>
    <t>Итого по направлению 3.4 «Проведение мероприятий по обеспечению противопожарной, антитеррористической и электробезопасности»</t>
  </si>
  <si>
    <t xml:space="preserve">Реконструкция здания кинодосугового центра «Россия» в г. Холмск, в т.ч. разработка ПСД </t>
  </si>
  <si>
    <t>2014-2018 гг.</t>
  </si>
  <si>
    <t>3.5.1</t>
  </si>
  <si>
    <t>Приобретение отдельного здания для размещения Детской школы искусств в с. Чехов</t>
  </si>
  <si>
    <t>3.5.2</t>
  </si>
  <si>
    <t xml:space="preserve">Строительство здания Историко-культурного центра муниципального образования «Холмский городской округ» в городе Холмске Сахалинской области, в том числе  разработка ПСД, приобретение оборудования </t>
  </si>
  <si>
    <t>2018 -2020 гг.</t>
  </si>
  <si>
    <t>МБУК ИКЦ</t>
  </si>
  <si>
    <t>3.5.3</t>
  </si>
  <si>
    <t>Строительство здания СДК       в с. Пятиречье, филиала МБУК «Централизованная клубная система» муниципального образования «Холмский городской округ», в т.ч. приобретение оборудования</t>
  </si>
  <si>
    <t>3.5.4</t>
  </si>
  <si>
    <t>Строительство здания СДК       в с. Яблочное, филиала МБУК «Централизованная клубная система» муниципального образования  «Холмский городской округ», в том числе  разработка ПСД, приобретение оборудования</t>
  </si>
  <si>
    <t>3.5.5</t>
  </si>
  <si>
    <t xml:space="preserve">Итого по направлению 3.5 «Реконструкция,  строительство и приобретение зданий учреждений культуры  </t>
  </si>
  <si>
    <t>Итого по задаче 3 «Укрепление и развитие муниципального потенциала  в сфере культуры и управление реализацией  муниципальной                     программы»</t>
  </si>
  <si>
    <t xml:space="preserve">Итого по муниципальной программе «Развитие сферы культуры муниципального образования «Холмский городской округ»  на 2014 - 2020 годы»
</t>
  </si>
  <si>
    <t>к постановлению администрации</t>
  </si>
  <si>
    <t>муниципального образования</t>
  </si>
  <si>
    <t>"Холмский городской округ"</t>
  </si>
  <si>
    <t>ПРИЛОЖЕНИЕ № 1</t>
  </si>
  <si>
    <t>ПЕРЕЧЕНЬ ПРОГРАММНЫХ МЕРОПРИЯТИЙ</t>
  </si>
  <si>
    <t>муниципальной программы</t>
  </si>
  <si>
    <t>постановлением администрации муниципального образования "Холмский городской округ" от 03.09.2014 года № 948</t>
  </si>
  <si>
    <t xml:space="preserve">"Развитие сферы культуры муниципального образования "Холмский городской округ" на 2014-2020 годы", утвержденной </t>
  </si>
  <si>
    <t xml:space="preserve">Капитальный ремонт и ремонт учреждений культуры и отраслевого образования, в т.ч. разработка ПСД </t>
  </si>
  <si>
    <t>3.3.13</t>
  </si>
  <si>
    <t>МБУК,  ДШИ</t>
  </si>
  <si>
    <t>2018 - 2020 гг.</t>
  </si>
  <si>
    <t xml:space="preserve">Создание условий для организации досуга и обеспечения жителей Холмского городского округа услугами организаций культуры и отраслевого образования </t>
  </si>
  <si>
    <t>Направление 3. 5 «Реконструкция, строительство и приобритение зданий учреждений культуры»</t>
  </si>
  <si>
    <t>3.2.3</t>
  </si>
  <si>
    <t>2018-2020 гг.</t>
  </si>
  <si>
    <t>Социальное обеспечение и иные выплаты работникам сферы культуры и отраслевого образования</t>
  </si>
  <si>
    <t>МКУ ЦБУК</t>
  </si>
  <si>
    <t xml:space="preserve">Формирование полной и достоверной информации о деятельности учреждениц сферы культуры и отраслевого образования </t>
  </si>
  <si>
    <t>Задача 4 - Организация  ведения бюджетного (бухгалтерского), налогового учета учреждений отраслевого образования  и культуры</t>
  </si>
  <si>
    <t>4.1</t>
  </si>
  <si>
    <t>Создание условий для организации ведения бюджетного (бухгалтерского), налогового учета учреждений отраслевого образования и культуры</t>
  </si>
  <si>
    <t>Итого по задаче 4  «Организация ведения бюджетного (бухгалтерского), налогового учета учреждений отраслевого образования и культуры»</t>
  </si>
  <si>
    <t>от___________ 2018 года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</si>
</sst>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2" xfId="0" applyBorder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2" xfId="0" applyFont="1" applyBorder="1"/>
    <xf numFmtId="4" fontId="10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/>
    <xf numFmtId="0" fontId="6" fillId="0" borderId="0" xfId="0" applyFont="1"/>
    <xf numFmtId="0" fontId="6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top"/>
    </xf>
    <xf numFmtId="49" fontId="1" fillId="0" borderId="4" xfId="0" applyNumberFormat="1" applyFont="1" applyBorder="1" applyAlignment="1">
      <alignment vertical="top"/>
    </xf>
    <xf numFmtId="49" fontId="1" fillId="0" borderId="5" xfId="0" applyNumberFormat="1" applyFont="1" applyBorder="1" applyAlignment="1">
      <alignment vertical="top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5" fillId="0" borderId="2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2" fontId="1" fillId="0" borderId="1" xfId="0" applyNumberFormat="1" applyFont="1" applyBorder="1" applyAlignment="1">
      <alignment horizontal="justify" vertical="top" wrapText="1"/>
    </xf>
    <xf numFmtId="2" fontId="1" fillId="0" borderId="2" xfId="0" applyNumberFormat="1" applyFont="1" applyBorder="1" applyAlignment="1">
      <alignment horizontal="justify" vertical="top" wrapText="1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6" fillId="0" borderId="2" xfId="0" applyFont="1" applyBorder="1" applyAlignment="1"/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0" fontId="0" fillId="0" borderId="1" xfId="0" applyBorder="1" applyAlignment="1"/>
    <xf numFmtId="0" fontId="13" fillId="0" borderId="1" xfId="0" applyFont="1" applyBorder="1" applyAlignment="1">
      <alignment vertical="top"/>
    </xf>
    <xf numFmtId="0" fontId="13" fillId="0" borderId="2" xfId="0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0" fillId="0" borderId="2" xfId="0" applyBorder="1" applyAlignment="1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justify" vertical="top" wrapText="1"/>
    </xf>
    <xf numFmtId="0" fontId="13" fillId="0" borderId="2" xfId="0" applyFont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2" fontId="5" fillId="0" borderId="2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justify" vertical="top" wrapText="1"/>
    </xf>
    <xf numFmtId="0" fontId="0" fillId="0" borderId="4" xfId="0" applyBorder="1" applyAlignment="1">
      <alignment vertical="top" wrapText="1"/>
    </xf>
    <xf numFmtId="49" fontId="0" fillId="0" borderId="2" xfId="0" applyNumberForma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center" vertical="top"/>
    </xf>
    <xf numFmtId="2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/>
    <xf numFmtId="0" fontId="3" fillId="0" borderId="2" xfId="0" applyFont="1" applyBorder="1" applyAlignment="1"/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/>
    <xf numFmtId="0" fontId="5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justify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3" xfId="0" applyBorder="1" applyAlignment="1">
      <alignment vertical="top"/>
    </xf>
    <xf numFmtId="0" fontId="0" fillId="0" borderId="6" xfId="0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1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/>
    <xf numFmtId="0" fontId="0" fillId="0" borderId="4" xfId="0" applyBorder="1" applyAlignment="1"/>
    <xf numFmtId="0" fontId="0" fillId="0" borderId="5" xfId="0" applyBorder="1" applyAlignment="1"/>
    <xf numFmtId="0" fontId="14" fillId="0" borderId="2" xfId="0" applyFont="1" applyBorder="1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9" fontId="1" fillId="0" borderId="8" xfId="0" applyNumberFormat="1" applyFont="1" applyBorder="1" applyAlignment="1">
      <alignment horizontal="center" vertical="top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1" xfId="0" applyFont="1" applyBorder="1" applyAlignment="1"/>
    <xf numFmtId="0" fontId="1" fillId="0" borderId="5" xfId="0" applyFont="1" applyBorder="1" applyAlignment="1">
      <alignment horizontal="justify" vertical="top" wrapText="1"/>
    </xf>
    <xf numFmtId="0" fontId="0" fillId="0" borderId="6" xfId="0" applyBorder="1" applyAlignment="1">
      <alignment vertical="top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14" fillId="0" borderId="2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justify" vertical="top" wrapText="1"/>
    </xf>
    <xf numFmtId="165" fontId="1" fillId="0" borderId="2" xfId="0" applyNumberFormat="1" applyFont="1" applyBorder="1" applyAlignment="1">
      <alignment horizontal="justify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5" fontId="5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91"/>
  <sheetViews>
    <sheetView tabSelected="1" view="pageBreakPreview" topLeftCell="A166" zoomScale="70" zoomScaleNormal="90" zoomScaleSheetLayoutView="70" workbookViewId="0">
      <selection activeCell="J2" sqref="J2"/>
    </sheetView>
  </sheetViews>
  <sheetFormatPr defaultRowHeight="15" x14ac:dyDescent="0.25"/>
  <cols>
    <col min="1" max="1" width="6.7109375" customWidth="1"/>
    <col min="2" max="2" width="33.85546875" customWidth="1"/>
    <col min="3" max="3" width="12" customWidth="1"/>
    <col min="4" max="4" width="14.5703125" customWidth="1"/>
    <col min="5" max="5" width="14" customWidth="1"/>
    <col min="6" max="10" width="11.7109375" customWidth="1"/>
    <col min="11" max="11" width="26.7109375" customWidth="1"/>
  </cols>
  <sheetData>
    <row r="1" spans="1:12" ht="15.75" x14ac:dyDescent="0.25">
      <c r="I1" s="61"/>
      <c r="J1" s="204" t="s">
        <v>189</v>
      </c>
      <c r="K1" s="204"/>
    </row>
    <row r="2" spans="1:12" ht="15.75" x14ac:dyDescent="0.25">
      <c r="I2" s="61"/>
      <c r="J2" s="62" t="s">
        <v>186</v>
      </c>
      <c r="K2" s="62"/>
    </row>
    <row r="3" spans="1:12" ht="15.75" x14ac:dyDescent="0.25">
      <c r="I3" s="61"/>
      <c r="J3" s="62" t="s">
        <v>187</v>
      </c>
      <c r="K3" s="62"/>
      <c r="L3" s="61"/>
    </row>
    <row r="4" spans="1:12" ht="15.75" x14ac:dyDescent="0.25">
      <c r="I4" s="61"/>
      <c r="J4" s="204" t="s">
        <v>188</v>
      </c>
      <c r="K4" s="205"/>
    </row>
    <row r="5" spans="1:12" ht="15.75" x14ac:dyDescent="0.25">
      <c r="I5" s="61"/>
      <c r="J5" s="62" t="s">
        <v>209</v>
      </c>
      <c r="K5" s="62"/>
    </row>
    <row r="6" spans="1:12" ht="15.75" x14ac:dyDescent="0.25">
      <c r="A6" s="63"/>
      <c r="B6" s="63"/>
      <c r="C6" s="63"/>
      <c r="D6" s="63"/>
      <c r="E6" s="63"/>
      <c r="F6" s="63"/>
      <c r="G6" s="63"/>
      <c r="H6" s="63"/>
      <c r="I6" s="64"/>
      <c r="J6" s="64"/>
      <c r="K6" s="64"/>
    </row>
    <row r="7" spans="1:12" ht="15.75" x14ac:dyDescent="0.25">
      <c r="A7" s="203" t="s">
        <v>190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</row>
    <row r="8" spans="1:12" ht="15.75" x14ac:dyDescent="0.25">
      <c r="A8" s="203" t="s">
        <v>191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</row>
    <row r="9" spans="1:12" ht="15.75" x14ac:dyDescent="0.25">
      <c r="A9" s="203" t="s">
        <v>193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</row>
    <row r="10" spans="1:12" ht="15.75" x14ac:dyDescent="0.25">
      <c r="A10" s="203" t="s">
        <v>192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</row>
    <row r="11" spans="1:12" ht="15.75" x14ac:dyDescent="0.25">
      <c r="A11" s="204"/>
      <c r="B11" s="204"/>
      <c r="C11" s="204"/>
      <c r="D11" s="204"/>
      <c r="E11" s="204"/>
      <c r="F11" s="204"/>
      <c r="G11" s="204"/>
      <c r="H11" s="204"/>
      <c r="I11" s="204"/>
      <c r="J11" s="204"/>
      <c r="K11" s="204"/>
    </row>
    <row r="13" spans="1:12" ht="94.15" customHeight="1" x14ac:dyDescent="0.25">
      <c r="A13" s="157" t="s">
        <v>0</v>
      </c>
      <c r="B13" s="157" t="s">
        <v>1</v>
      </c>
      <c r="C13" s="157" t="s">
        <v>6</v>
      </c>
      <c r="D13" s="166" t="s">
        <v>2</v>
      </c>
      <c r="E13" s="157" t="s">
        <v>3</v>
      </c>
      <c r="F13" s="157" t="s">
        <v>4</v>
      </c>
      <c r="G13" s="168"/>
      <c r="H13" s="168"/>
      <c r="I13" s="168"/>
      <c r="J13" s="168"/>
      <c r="K13" s="157" t="s">
        <v>5</v>
      </c>
    </row>
    <row r="14" spans="1:12" ht="31.5" x14ac:dyDescent="0.25">
      <c r="A14" s="122"/>
      <c r="B14" s="122"/>
      <c r="C14" s="169"/>
      <c r="D14" s="167"/>
      <c r="E14" s="122"/>
      <c r="F14" s="2" t="s">
        <v>7</v>
      </c>
      <c r="G14" s="3" t="s">
        <v>8</v>
      </c>
      <c r="H14" s="3" t="s">
        <v>9</v>
      </c>
      <c r="I14" s="3" t="s">
        <v>10</v>
      </c>
      <c r="J14" s="3" t="s">
        <v>11</v>
      </c>
      <c r="K14" s="122"/>
    </row>
    <row r="15" spans="1:12" x14ac:dyDescent="0.25">
      <c r="A15" s="31">
        <v>1</v>
      </c>
      <c r="B15" s="31">
        <v>2</v>
      </c>
      <c r="C15" s="31">
        <v>3</v>
      </c>
      <c r="D15" s="31">
        <v>4</v>
      </c>
      <c r="E15" s="31">
        <v>5</v>
      </c>
      <c r="F15" s="31">
        <v>6</v>
      </c>
      <c r="G15" s="31">
        <v>7</v>
      </c>
      <c r="H15" s="31">
        <v>8</v>
      </c>
      <c r="I15" s="31">
        <v>9</v>
      </c>
      <c r="J15" s="31">
        <v>10</v>
      </c>
      <c r="K15" s="31">
        <v>11</v>
      </c>
    </row>
    <row r="16" spans="1:12" ht="15.75" x14ac:dyDescent="0.25">
      <c r="A16" s="4"/>
      <c r="B16" s="114" t="s">
        <v>12</v>
      </c>
      <c r="C16" s="126"/>
      <c r="D16" s="126"/>
      <c r="E16" s="126"/>
      <c r="F16" s="126"/>
      <c r="G16" s="126"/>
      <c r="H16" s="126"/>
      <c r="I16" s="126"/>
      <c r="J16" s="126"/>
      <c r="K16" s="126"/>
    </row>
    <row r="17" spans="1:11" ht="65.45" customHeight="1" x14ac:dyDescent="0.25">
      <c r="A17" s="51" t="s">
        <v>17</v>
      </c>
      <c r="B17" s="29" t="s">
        <v>13</v>
      </c>
      <c r="C17" s="38" t="s">
        <v>14</v>
      </c>
      <c r="D17" s="37" t="s">
        <v>15</v>
      </c>
      <c r="E17" s="10" t="s">
        <v>16</v>
      </c>
      <c r="F17" s="7"/>
      <c r="G17" s="7"/>
      <c r="H17" s="7"/>
      <c r="I17" s="7"/>
      <c r="J17" s="7"/>
      <c r="K17" s="7"/>
    </row>
    <row r="18" spans="1:11" ht="63" x14ac:dyDescent="0.25">
      <c r="A18" s="51" t="s">
        <v>19</v>
      </c>
      <c r="B18" s="29" t="s">
        <v>18</v>
      </c>
      <c r="C18" s="38" t="s">
        <v>14</v>
      </c>
      <c r="D18" s="52" t="s">
        <v>15</v>
      </c>
      <c r="E18" s="10" t="s">
        <v>16</v>
      </c>
      <c r="F18" s="7"/>
      <c r="G18" s="7"/>
      <c r="H18" s="7"/>
      <c r="I18" s="7"/>
      <c r="J18" s="7"/>
      <c r="K18" s="7"/>
    </row>
    <row r="19" spans="1:11" ht="15.75" x14ac:dyDescent="0.25">
      <c r="A19" s="155" t="s">
        <v>21</v>
      </c>
      <c r="B19" s="107" t="s">
        <v>22</v>
      </c>
      <c r="C19" s="98" t="s">
        <v>14</v>
      </c>
      <c r="D19" s="100" t="s">
        <v>20</v>
      </c>
      <c r="E19" s="22" t="s">
        <v>7</v>
      </c>
      <c r="F19" s="24">
        <f t="shared" ref="F19:F23" si="0">SUM(G19:J19)</f>
        <v>7729.8</v>
      </c>
      <c r="G19" s="24"/>
      <c r="H19" s="25">
        <f>SUM(H20:H27)</f>
        <v>4000</v>
      </c>
      <c r="I19" s="25">
        <f>SUM(I20:I27)</f>
        <v>3729.8</v>
      </c>
      <c r="J19" s="12"/>
      <c r="K19" s="159" t="s">
        <v>23</v>
      </c>
    </row>
    <row r="20" spans="1:11" ht="15.75" x14ac:dyDescent="0.25">
      <c r="A20" s="155"/>
      <c r="B20" s="116"/>
      <c r="C20" s="98"/>
      <c r="D20" s="100"/>
      <c r="E20" s="5">
        <v>2014</v>
      </c>
      <c r="F20" s="13">
        <f t="shared" si="0"/>
        <v>300</v>
      </c>
      <c r="G20" s="6"/>
      <c r="H20" s="6"/>
      <c r="I20" s="14">
        <v>300</v>
      </c>
      <c r="J20" s="6"/>
      <c r="K20" s="160"/>
    </row>
    <row r="21" spans="1:11" ht="15.75" x14ac:dyDescent="0.25">
      <c r="A21" s="155"/>
      <c r="B21" s="116"/>
      <c r="C21" s="98"/>
      <c r="D21" s="100"/>
      <c r="E21" s="5">
        <v>2015</v>
      </c>
      <c r="F21" s="6">
        <f t="shared" si="0"/>
        <v>5494.9</v>
      </c>
      <c r="G21" s="6"/>
      <c r="H21" s="14">
        <v>4000</v>
      </c>
      <c r="I21" s="14">
        <v>1494.9</v>
      </c>
      <c r="J21" s="6"/>
      <c r="K21" s="160"/>
    </row>
    <row r="22" spans="1:11" ht="15.75" x14ac:dyDescent="0.25">
      <c r="A22" s="155"/>
      <c r="B22" s="116"/>
      <c r="C22" s="98"/>
      <c r="D22" s="100"/>
      <c r="E22" s="5">
        <v>2016</v>
      </c>
      <c r="F22" s="6">
        <f t="shared" si="0"/>
        <v>892.4</v>
      </c>
      <c r="G22" s="6"/>
      <c r="H22" s="6"/>
      <c r="I22" s="14">
        <v>892.4</v>
      </c>
      <c r="J22" s="6"/>
      <c r="K22" s="160"/>
    </row>
    <row r="23" spans="1:11" ht="15.75" x14ac:dyDescent="0.25">
      <c r="A23" s="155"/>
      <c r="B23" s="116"/>
      <c r="C23" s="98"/>
      <c r="D23" s="100"/>
      <c r="E23" s="5">
        <v>2017</v>
      </c>
      <c r="F23" s="13">
        <f t="shared" si="0"/>
        <v>742.5</v>
      </c>
      <c r="G23" s="6"/>
      <c r="H23" s="6"/>
      <c r="I23" s="14">
        <v>742.5</v>
      </c>
      <c r="J23" s="6"/>
      <c r="K23" s="160"/>
    </row>
    <row r="24" spans="1:11" ht="15.75" x14ac:dyDescent="0.25">
      <c r="A24" s="155"/>
      <c r="B24" s="116"/>
      <c r="C24" s="98"/>
      <c r="D24" s="100"/>
      <c r="E24" s="5">
        <v>2018</v>
      </c>
      <c r="F24" s="13">
        <v>300</v>
      </c>
      <c r="G24" s="6"/>
      <c r="H24" s="6"/>
      <c r="I24" s="14">
        <v>300</v>
      </c>
      <c r="J24" s="6"/>
      <c r="K24" s="160"/>
    </row>
    <row r="25" spans="1:11" ht="15.75" x14ac:dyDescent="0.25">
      <c r="A25" s="155"/>
      <c r="B25" s="116"/>
      <c r="C25" s="98"/>
      <c r="D25" s="100"/>
      <c r="E25" s="5">
        <v>2019</v>
      </c>
      <c r="F25" s="69">
        <v>0</v>
      </c>
      <c r="G25" s="6"/>
      <c r="H25" s="6"/>
      <c r="I25" s="14">
        <v>0</v>
      </c>
      <c r="J25" s="6"/>
      <c r="K25" s="160"/>
    </row>
    <row r="26" spans="1:11" x14ac:dyDescent="0.25">
      <c r="A26" s="155"/>
      <c r="B26" s="116"/>
      <c r="C26" s="98"/>
      <c r="D26" s="100"/>
      <c r="E26" s="157">
        <v>2020</v>
      </c>
      <c r="F26" s="162">
        <v>0</v>
      </c>
      <c r="G26" s="164"/>
      <c r="H26" s="164"/>
      <c r="I26" s="162">
        <v>0</v>
      </c>
      <c r="J26" s="164"/>
      <c r="K26" s="160"/>
    </row>
    <row r="27" spans="1:11" ht="43.9" customHeight="1" x14ac:dyDescent="0.25">
      <c r="A27" s="156"/>
      <c r="B27" s="117"/>
      <c r="C27" s="99"/>
      <c r="D27" s="101"/>
      <c r="E27" s="158"/>
      <c r="F27" s="163"/>
      <c r="G27" s="165"/>
      <c r="H27" s="165"/>
      <c r="I27" s="163"/>
      <c r="J27" s="165"/>
      <c r="K27" s="161"/>
    </row>
    <row r="28" spans="1:11" ht="31.5" x14ac:dyDescent="0.25">
      <c r="A28" s="146" t="s">
        <v>29</v>
      </c>
      <c r="B28" s="29" t="s">
        <v>24</v>
      </c>
      <c r="C28" s="142" t="s">
        <v>25</v>
      </c>
      <c r="D28" s="137" t="s">
        <v>27</v>
      </c>
      <c r="E28" s="24" t="s">
        <v>7</v>
      </c>
      <c r="F28" s="25">
        <f>SUM(F29:F35)</f>
        <v>512.70000000000005</v>
      </c>
      <c r="G28" s="23"/>
      <c r="H28" s="25">
        <f>SUM(H29:H35)</f>
        <v>500</v>
      </c>
      <c r="I28" s="25">
        <f>SUM(I29:I35)</f>
        <v>12.7</v>
      </c>
      <c r="J28" s="23"/>
      <c r="K28" s="150" t="s">
        <v>28</v>
      </c>
    </row>
    <row r="29" spans="1:11" ht="15.75" x14ac:dyDescent="0.25">
      <c r="A29" s="147"/>
      <c r="B29" s="144" t="s">
        <v>26</v>
      </c>
      <c r="C29" s="142"/>
      <c r="D29" s="148"/>
      <c r="E29" s="5">
        <v>2014</v>
      </c>
      <c r="F29" s="21"/>
      <c r="G29" s="21"/>
      <c r="H29" s="21"/>
      <c r="I29" s="21"/>
      <c r="J29" s="21"/>
      <c r="K29" s="122"/>
    </row>
    <row r="30" spans="1:11" ht="15.75" x14ac:dyDescent="0.25">
      <c r="A30" s="147"/>
      <c r="B30" s="145"/>
      <c r="C30" s="142"/>
      <c r="D30" s="148"/>
      <c r="E30" s="5">
        <v>2015</v>
      </c>
      <c r="F30" s="21">
        <v>505.1</v>
      </c>
      <c r="G30" s="21"/>
      <c r="H30" s="21">
        <v>500</v>
      </c>
      <c r="I30" s="21">
        <v>5.0999999999999996</v>
      </c>
      <c r="J30" s="21"/>
      <c r="K30" s="122"/>
    </row>
    <row r="31" spans="1:11" ht="15.75" x14ac:dyDescent="0.25">
      <c r="A31" s="147"/>
      <c r="B31" s="145"/>
      <c r="C31" s="142"/>
      <c r="D31" s="148"/>
      <c r="E31" s="5">
        <v>2016</v>
      </c>
      <c r="F31" s="21">
        <v>7.6</v>
      </c>
      <c r="G31" s="21"/>
      <c r="H31" s="21"/>
      <c r="I31" s="21">
        <v>7.6</v>
      </c>
      <c r="J31" s="21"/>
      <c r="K31" s="122"/>
    </row>
    <row r="32" spans="1:11" ht="15.75" x14ac:dyDescent="0.25">
      <c r="A32" s="147"/>
      <c r="B32" s="145"/>
      <c r="C32" s="142"/>
      <c r="D32" s="148"/>
      <c r="E32" s="5">
        <v>2017</v>
      </c>
      <c r="F32" s="21"/>
      <c r="G32" s="21"/>
      <c r="H32" s="21"/>
      <c r="I32" s="21"/>
      <c r="J32" s="21"/>
      <c r="K32" s="122"/>
    </row>
    <row r="33" spans="1:11" ht="15.75" x14ac:dyDescent="0.25">
      <c r="A33" s="147"/>
      <c r="B33" s="145"/>
      <c r="C33" s="142"/>
      <c r="D33" s="148"/>
      <c r="E33" s="5">
        <v>2018</v>
      </c>
      <c r="F33" s="21"/>
      <c r="G33" s="21"/>
      <c r="H33" s="21"/>
      <c r="I33" s="21"/>
      <c r="J33" s="21"/>
      <c r="K33" s="122"/>
    </row>
    <row r="34" spans="1:11" ht="15.75" x14ac:dyDescent="0.25">
      <c r="A34" s="147"/>
      <c r="B34" s="145"/>
      <c r="C34" s="142"/>
      <c r="D34" s="148"/>
      <c r="E34" s="5">
        <v>2019</v>
      </c>
      <c r="F34" s="21"/>
      <c r="G34" s="21"/>
      <c r="H34" s="21"/>
      <c r="I34" s="21"/>
      <c r="J34" s="21"/>
      <c r="K34" s="122"/>
    </row>
    <row r="35" spans="1:11" ht="37.15" customHeight="1" x14ac:dyDescent="0.25">
      <c r="A35" s="147"/>
      <c r="B35" s="145"/>
      <c r="C35" s="143"/>
      <c r="D35" s="149"/>
      <c r="E35" s="8">
        <v>2020</v>
      </c>
      <c r="F35" s="26"/>
      <c r="G35" s="26"/>
      <c r="H35" s="26"/>
      <c r="I35" s="26"/>
      <c r="J35" s="26"/>
      <c r="K35" s="126"/>
    </row>
    <row r="36" spans="1:11" ht="15.75" x14ac:dyDescent="0.25">
      <c r="A36" s="151" t="s">
        <v>30</v>
      </c>
      <c r="B36" s="107" t="s">
        <v>31</v>
      </c>
      <c r="C36" s="98" t="s">
        <v>32</v>
      </c>
      <c r="D36" s="137" t="s">
        <v>27</v>
      </c>
      <c r="E36" s="22" t="s">
        <v>7</v>
      </c>
      <c r="F36" s="25">
        <f>SUM(F37:F43)</f>
        <v>8167.6999999999989</v>
      </c>
      <c r="G36" s="25">
        <f>SUM(G37:G43)</f>
        <v>43</v>
      </c>
      <c r="H36" s="25">
        <f t="shared" ref="H36:J36" si="1">SUM(H37:H43)</f>
        <v>1822.7</v>
      </c>
      <c r="I36" s="25">
        <f t="shared" si="1"/>
        <v>5960.8</v>
      </c>
      <c r="J36" s="25">
        <f t="shared" si="1"/>
        <v>341.2</v>
      </c>
      <c r="K36" s="150" t="s">
        <v>28</v>
      </c>
    </row>
    <row r="37" spans="1:11" ht="15.75" x14ac:dyDescent="0.25">
      <c r="A37" s="151"/>
      <c r="B37" s="107"/>
      <c r="C37" s="98"/>
      <c r="D37" s="115"/>
      <c r="E37" s="5">
        <v>2014</v>
      </c>
      <c r="F37" s="14">
        <f>SUM(G37:J37)</f>
        <v>647.70000000000005</v>
      </c>
      <c r="G37" s="14"/>
      <c r="H37" s="14"/>
      <c r="I37" s="14">
        <v>597.70000000000005</v>
      </c>
      <c r="J37" s="14">
        <v>50</v>
      </c>
      <c r="K37" s="153"/>
    </row>
    <row r="38" spans="1:11" ht="15.75" x14ac:dyDescent="0.25">
      <c r="A38" s="151"/>
      <c r="B38" s="107"/>
      <c r="C38" s="98"/>
      <c r="D38" s="115"/>
      <c r="E38" s="5">
        <v>2015</v>
      </c>
      <c r="F38" s="14">
        <f t="shared" ref="F38:F43" si="2">SUM(G38:J38)</f>
        <v>2172.6999999999998</v>
      </c>
      <c r="G38" s="14"/>
      <c r="H38" s="14">
        <v>1522.7</v>
      </c>
      <c r="I38" s="14">
        <v>600</v>
      </c>
      <c r="J38" s="14">
        <v>50</v>
      </c>
      <c r="K38" s="153"/>
    </row>
    <row r="39" spans="1:11" ht="15.75" x14ac:dyDescent="0.25">
      <c r="A39" s="151"/>
      <c r="B39" s="107"/>
      <c r="C39" s="98"/>
      <c r="D39" s="115"/>
      <c r="E39" s="5">
        <v>2016</v>
      </c>
      <c r="F39" s="14">
        <f t="shared" si="2"/>
        <v>987.7</v>
      </c>
      <c r="G39" s="14">
        <v>43</v>
      </c>
      <c r="H39" s="14">
        <v>300</v>
      </c>
      <c r="I39" s="14">
        <v>603.5</v>
      </c>
      <c r="J39" s="14">
        <v>41.2</v>
      </c>
      <c r="K39" s="153"/>
    </row>
    <row r="40" spans="1:11" ht="15.75" x14ac:dyDescent="0.25">
      <c r="A40" s="151"/>
      <c r="B40" s="107"/>
      <c r="C40" s="98"/>
      <c r="D40" s="115"/>
      <c r="E40" s="5">
        <v>2017</v>
      </c>
      <c r="F40" s="14">
        <f t="shared" si="2"/>
        <v>1559.6</v>
      </c>
      <c r="G40" s="14"/>
      <c r="H40" s="14"/>
      <c r="I40" s="14">
        <v>1509.6</v>
      </c>
      <c r="J40" s="14">
        <v>50</v>
      </c>
      <c r="K40" s="153"/>
    </row>
    <row r="41" spans="1:11" ht="15.75" x14ac:dyDescent="0.25">
      <c r="A41" s="151"/>
      <c r="B41" s="107"/>
      <c r="C41" s="98"/>
      <c r="D41" s="115"/>
      <c r="E41" s="5">
        <v>2018</v>
      </c>
      <c r="F41" s="14">
        <f t="shared" si="2"/>
        <v>1250</v>
      </c>
      <c r="G41" s="14"/>
      <c r="H41" s="14"/>
      <c r="I41" s="14">
        <v>1200</v>
      </c>
      <c r="J41" s="14">
        <v>50</v>
      </c>
      <c r="K41" s="153"/>
    </row>
    <row r="42" spans="1:11" ht="15.75" x14ac:dyDescent="0.25">
      <c r="A42" s="151"/>
      <c r="B42" s="107"/>
      <c r="C42" s="98"/>
      <c r="D42" s="115"/>
      <c r="E42" s="5">
        <v>2019</v>
      </c>
      <c r="F42" s="14">
        <f t="shared" si="2"/>
        <v>950</v>
      </c>
      <c r="G42" s="14"/>
      <c r="H42" s="14"/>
      <c r="I42" s="14">
        <v>900</v>
      </c>
      <c r="J42" s="14">
        <v>50</v>
      </c>
      <c r="K42" s="153"/>
    </row>
    <row r="43" spans="1:11" ht="57.6" customHeight="1" x14ac:dyDescent="0.25">
      <c r="A43" s="152"/>
      <c r="B43" s="96"/>
      <c r="C43" s="99"/>
      <c r="D43" s="115"/>
      <c r="E43" s="8">
        <v>2020</v>
      </c>
      <c r="F43" s="27">
        <f t="shared" si="2"/>
        <v>600</v>
      </c>
      <c r="G43" s="27"/>
      <c r="H43" s="27"/>
      <c r="I43" s="27">
        <v>550</v>
      </c>
      <c r="J43" s="27">
        <v>50</v>
      </c>
      <c r="K43" s="154"/>
    </row>
    <row r="44" spans="1:11" ht="15.75" x14ac:dyDescent="0.25">
      <c r="A44" s="135" t="s">
        <v>35</v>
      </c>
      <c r="B44" s="107" t="s">
        <v>33</v>
      </c>
      <c r="C44" s="98" t="s">
        <v>14</v>
      </c>
      <c r="D44" s="139" t="s">
        <v>27</v>
      </c>
      <c r="E44" s="22" t="s">
        <v>7</v>
      </c>
      <c r="F44" s="25">
        <f>SUM(F45:F51)</f>
        <v>590.4</v>
      </c>
      <c r="G44" s="23"/>
      <c r="H44" s="23"/>
      <c r="I44" s="25">
        <f>SUM(I45:I51)</f>
        <v>312.39999999999998</v>
      </c>
      <c r="J44" s="25">
        <f>SUM(J45:J51)</f>
        <v>278</v>
      </c>
      <c r="K44" s="133" t="s">
        <v>34</v>
      </c>
    </row>
    <row r="45" spans="1:11" ht="15.75" x14ac:dyDescent="0.25">
      <c r="A45" s="135"/>
      <c r="B45" s="107"/>
      <c r="C45" s="98"/>
      <c r="D45" s="140"/>
      <c r="E45" s="5">
        <v>2014</v>
      </c>
      <c r="F45" s="14">
        <f>SUM(G45:J45)</f>
        <v>390.4</v>
      </c>
      <c r="G45" s="21"/>
      <c r="H45" s="21"/>
      <c r="I45" s="14">
        <v>312.39999999999998</v>
      </c>
      <c r="J45" s="14">
        <v>78</v>
      </c>
      <c r="K45" s="116"/>
    </row>
    <row r="46" spans="1:11" ht="15.75" x14ac:dyDescent="0.25">
      <c r="A46" s="135"/>
      <c r="B46" s="107"/>
      <c r="C46" s="98"/>
      <c r="D46" s="140"/>
      <c r="E46" s="5">
        <v>2015</v>
      </c>
      <c r="F46" s="14"/>
      <c r="G46" s="21"/>
      <c r="H46" s="21"/>
      <c r="I46" s="14"/>
      <c r="J46" s="14"/>
      <c r="K46" s="116"/>
    </row>
    <row r="47" spans="1:11" ht="15.75" x14ac:dyDescent="0.25">
      <c r="A47" s="135"/>
      <c r="B47" s="107"/>
      <c r="C47" s="98"/>
      <c r="D47" s="140"/>
      <c r="E47" s="5">
        <v>2016</v>
      </c>
      <c r="F47" s="14"/>
      <c r="G47" s="21"/>
      <c r="H47" s="21"/>
      <c r="I47" s="14"/>
      <c r="J47" s="14"/>
      <c r="K47" s="116"/>
    </row>
    <row r="48" spans="1:11" ht="15.75" x14ac:dyDescent="0.25">
      <c r="A48" s="135"/>
      <c r="B48" s="107"/>
      <c r="C48" s="98"/>
      <c r="D48" s="140"/>
      <c r="E48" s="5">
        <v>2017</v>
      </c>
      <c r="F48" s="14"/>
      <c r="G48" s="21"/>
      <c r="H48" s="21"/>
      <c r="I48" s="14"/>
      <c r="J48" s="14"/>
      <c r="K48" s="116"/>
    </row>
    <row r="49" spans="1:11" ht="15.75" x14ac:dyDescent="0.25">
      <c r="A49" s="135"/>
      <c r="B49" s="107"/>
      <c r="C49" s="98"/>
      <c r="D49" s="140"/>
      <c r="E49" s="5">
        <v>2018</v>
      </c>
      <c r="F49" s="14"/>
      <c r="G49" s="21"/>
      <c r="H49" s="21"/>
      <c r="I49" s="14"/>
      <c r="J49" s="14"/>
      <c r="K49" s="116"/>
    </row>
    <row r="50" spans="1:11" ht="15.75" x14ac:dyDescent="0.25">
      <c r="A50" s="135"/>
      <c r="B50" s="107"/>
      <c r="C50" s="98"/>
      <c r="D50" s="140"/>
      <c r="E50" s="5">
        <v>2019</v>
      </c>
      <c r="F50" s="14">
        <f t="shared" ref="F50" si="3">SUM(G50:J50)</f>
        <v>200</v>
      </c>
      <c r="G50" s="21"/>
      <c r="H50" s="21"/>
      <c r="I50" s="14"/>
      <c r="J50" s="14">
        <v>200</v>
      </c>
      <c r="K50" s="116"/>
    </row>
    <row r="51" spans="1:11" ht="15.75" x14ac:dyDescent="0.25">
      <c r="A51" s="136"/>
      <c r="B51" s="96"/>
      <c r="C51" s="99"/>
      <c r="D51" s="141"/>
      <c r="E51" s="8">
        <v>2020</v>
      </c>
      <c r="F51" s="27"/>
      <c r="G51" s="26"/>
      <c r="H51" s="26"/>
      <c r="I51" s="27"/>
      <c r="J51" s="27"/>
      <c r="K51" s="117"/>
    </row>
    <row r="52" spans="1:11" ht="16.149999999999999" customHeight="1" x14ac:dyDescent="0.25">
      <c r="A52" s="135" t="s">
        <v>38</v>
      </c>
      <c r="B52" s="107" t="s">
        <v>36</v>
      </c>
      <c r="C52" s="98" t="s">
        <v>37</v>
      </c>
      <c r="D52" s="100" t="s">
        <v>20</v>
      </c>
      <c r="E52" s="22" t="s">
        <v>7</v>
      </c>
      <c r="F52" s="25">
        <f>SUM(F53:F59)</f>
        <v>40575.9</v>
      </c>
      <c r="G52" s="23"/>
      <c r="H52" s="23"/>
      <c r="I52" s="25">
        <f>SUM(I53:I59)</f>
        <v>40575.9</v>
      </c>
      <c r="J52" s="28"/>
      <c r="K52" s="104" t="s">
        <v>39</v>
      </c>
    </row>
    <row r="53" spans="1:11" ht="17.45" customHeight="1" x14ac:dyDescent="0.25">
      <c r="A53" s="135"/>
      <c r="B53" s="107"/>
      <c r="C53" s="98"/>
      <c r="D53" s="133"/>
      <c r="E53" s="5">
        <v>2014</v>
      </c>
      <c r="F53" s="14"/>
      <c r="G53" s="21"/>
      <c r="H53" s="21"/>
      <c r="I53" s="14"/>
      <c r="J53" s="14"/>
      <c r="K53" s="105"/>
    </row>
    <row r="54" spans="1:11" ht="15.75" x14ac:dyDescent="0.25">
      <c r="A54" s="135"/>
      <c r="B54" s="107"/>
      <c r="C54" s="98"/>
      <c r="D54" s="133"/>
      <c r="E54" s="5">
        <v>2015</v>
      </c>
      <c r="F54" s="14"/>
      <c r="G54" s="21"/>
      <c r="H54" s="21"/>
      <c r="I54" s="14"/>
      <c r="J54" s="14"/>
      <c r="K54" s="105"/>
    </row>
    <row r="55" spans="1:11" ht="15.75" x14ac:dyDescent="0.25">
      <c r="A55" s="135"/>
      <c r="B55" s="107"/>
      <c r="C55" s="98"/>
      <c r="D55" s="133"/>
      <c r="E55" s="5">
        <v>2016</v>
      </c>
      <c r="F55" s="14"/>
      <c r="G55" s="21"/>
      <c r="H55" s="21"/>
      <c r="I55" s="14"/>
      <c r="J55" s="14"/>
      <c r="K55" s="105"/>
    </row>
    <row r="56" spans="1:11" ht="15.75" x14ac:dyDescent="0.25">
      <c r="A56" s="135"/>
      <c r="B56" s="107"/>
      <c r="C56" s="98"/>
      <c r="D56" s="133"/>
      <c r="E56" s="5">
        <v>2017</v>
      </c>
      <c r="F56" s="14">
        <f>SUM(G56:J56)</f>
        <v>11646.7</v>
      </c>
      <c r="G56" s="21"/>
      <c r="H56" s="21"/>
      <c r="I56" s="14">
        <v>11646.7</v>
      </c>
      <c r="J56" s="14"/>
      <c r="K56" s="105"/>
    </row>
    <row r="57" spans="1:11" ht="15.75" x14ac:dyDescent="0.25">
      <c r="A57" s="135"/>
      <c r="B57" s="107"/>
      <c r="C57" s="98"/>
      <c r="D57" s="133"/>
      <c r="E57" s="5">
        <v>2018</v>
      </c>
      <c r="F57" s="14">
        <f>SUM(G57:J57)</f>
        <v>10837.2</v>
      </c>
      <c r="G57" s="21"/>
      <c r="H57" s="21"/>
      <c r="I57" s="14">
        <v>10837.2</v>
      </c>
      <c r="J57" s="14"/>
      <c r="K57" s="105"/>
    </row>
    <row r="58" spans="1:11" ht="15.75" x14ac:dyDescent="0.25">
      <c r="A58" s="135"/>
      <c r="B58" s="107"/>
      <c r="C58" s="98"/>
      <c r="D58" s="133"/>
      <c r="E58" s="5">
        <v>2019</v>
      </c>
      <c r="F58" s="14">
        <f>SUM(G58:J58)</f>
        <v>9766</v>
      </c>
      <c r="G58" s="21"/>
      <c r="H58" s="21"/>
      <c r="I58" s="14">
        <v>9766</v>
      </c>
      <c r="J58" s="14"/>
      <c r="K58" s="105"/>
    </row>
    <row r="59" spans="1:11" ht="15.75" x14ac:dyDescent="0.25">
      <c r="A59" s="136"/>
      <c r="B59" s="96"/>
      <c r="C59" s="99"/>
      <c r="D59" s="134"/>
      <c r="E59" s="8">
        <v>2020</v>
      </c>
      <c r="F59" s="27">
        <f>SUM(G59:J59)</f>
        <v>8326</v>
      </c>
      <c r="G59" s="27"/>
      <c r="H59" s="27"/>
      <c r="I59" s="27">
        <v>8326</v>
      </c>
      <c r="J59" s="27"/>
      <c r="K59" s="105"/>
    </row>
    <row r="60" spans="1:11" ht="16.149999999999999" customHeight="1" x14ac:dyDescent="0.25">
      <c r="A60" s="135" t="s">
        <v>40</v>
      </c>
      <c r="B60" s="107" t="s">
        <v>41</v>
      </c>
      <c r="C60" s="98" t="s">
        <v>37</v>
      </c>
      <c r="D60" s="137" t="s">
        <v>27</v>
      </c>
      <c r="E60" s="22" t="s">
        <v>7</v>
      </c>
      <c r="F60" s="25">
        <f>SUM(F61:F67)</f>
        <v>161614.80000000002</v>
      </c>
      <c r="G60" s="23"/>
      <c r="H60" s="23"/>
      <c r="I60" s="25">
        <f>SUM(I61:I67)</f>
        <v>161614.80000000002</v>
      </c>
      <c r="J60" s="25"/>
      <c r="K60" s="112" t="s">
        <v>39</v>
      </c>
    </row>
    <row r="61" spans="1:11" ht="15.75" x14ac:dyDescent="0.25">
      <c r="A61" s="135"/>
      <c r="B61" s="107"/>
      <c r="C61" s="98"/>
      <c r="D61" s="138"/>
      <c r="E61" s="5">
        <v>2014</v>
      </c>
      <c r="F61" s="14"/>
      <c r="G61" s="21"/>
      <c r="H61" s="21"/>
      <c r="I61" s="14"/>
      <c r="J61" s="14"/>
      <c r="K61" s="113"/>
    </row>
    <row r="62" spans="1:11" ht="15.75" x14ac:dyDescent="0.25">
      <c r="A62" s="135"/>
      <c r="B62" s="107"/>
      <c r="C62" s="98"/>
      <c r="D62" s="138"/>
      <c r="E62" s="5">
        <v>2015</v>
      </c>
      <c r="F62" s="14"/>
      <c r="G62" s="21"/>
      <c r="H62" s="21"/>
      <c r="I62" s="14"/>
      <c r="J62" s="14"/>
      <c r="K62" s="113"/>
    </row>
    <row r="63" spans="1:11" ht="15.75" x14ac:dyDescent="0.25">
      <c r="A63" s="135"/>
      <c r="B63" s="107"/>
      <c r="C63" s="98"/>
      <c r="D63" s="138"/>
      <c r="E63" s="5">
        <v>2016</v>
      </c>
      <c r="F63" s="14"/>
      <c r="G63" s="21"/>
      <c r="H63" s="21"/>
      <c r="I63" s="14"/>
      <c r="J63" s="14"/>
      <c r="K63" s="113"/>
    </row>
    <row r="64" spans="1:11" ht="15.75" x14ac:dyDescent="0.25">
      <c r="A64" s="135"/>
      <c r="B64" s="107"/>
      <c r="C64" s="98"/>
      <c r="D64" s="138"/>
      <c r="E64" s="5">
        <v>2017</v>
      </c>
      <c r="F64" s="14">
        <f>SUM(G64:J64)</f>
        <v>43776.6</v>
      </c>
      <c r="G64" s="21"/>
      <c r="H64" s="21"/>
      <c r="I64" s="14">
        <v>43776.6</v>
      </c>
      <c r="J64" s="14"/>
      <c r="K64" s="113"/>
    </row>
    <row r="65" spans="1:11" ht="15.75" x14ac:dyDescent="0.25">
      <c r="A65" s="135"/>
      <c r="B65" s="107"/>
      <c r="C65" s="98"/>
      <c r="D65" s="138"/>
      <c r="E65" s="5">
        <v>2018</v>
      </c>
      <c r="F65" s="14">
        <f>SUM(G65:J65)</f>
        <v>46728</v>
      </c>
      <c r="G65" s="21"/>
      <c r="H65" s="21"/>
      <c r="I65" s="14">
        <v>46728</v>
      </c>
      <c r="J65" s="14"/>
      <c r="K65" s="113"/>
    </row>
    <row r="66" spans="1:11" ht="15.75" x14ac:dyDescent="0.25">
      <c r="A66" s="135"/>
      <c r="B66" s="107"/>
      <c r="C66" s="98"/>
      <c r="D66" s="138"/>
      <c r="E66" s="5">
        <v>2019</v>
      </c>
      <c r="F66" s="77">
        <f>SUM(G66:J66)</f>
        <v>39075.599999999999</v>
      </c>
      <c r="G66" s="21"/>
      <c r="H66" s="21"/>
      <c r="I66" s="14">
        <v>39075.599999999999</v>
      </c>
      <c r="J66" s="14"/>
      <c r="K66" s="113"/>
    </row>
    <row r="67" spans="1:11" ht="15.75" x14ac:dyDescent="0.25">
      <c r="A67" s="135"/>
      <c r="B67" s="107"/>
      <c r="C67" s="98"/>
      <c r="D67" s="138"/>
      <c r="E67" s="8">
        <v>2020</v>
      </c>
      <c r="F67" s="77">
        <f>SUM(G67:J67)</f>
        <v>32034.6</v>
      </c>
      <c r="G67" s="27"/>
      <c r="H67" s="27"/>
      <c r="I67" s="27">
        <v>32034.6</v>
      </c>
      <c r="J67" s="27"/>
      <c r="K67" s="129"/>
    </row>
    <row r="68" spans="1:11" x14ac:dyDescent="0.25">
      <c r="A68" s="132"/>
      <c r="B68" s="118" t="s">
        <v>43</v>
      </c>
      <c r="C68" s="116"/>
      <c r="D68" s="116"/>
      <c r="E68" s="30" t="s">
        <v>42</v>
      </c>
      <c r="F68" s="25">
        <f>SUM(F69:F75)</f>
        <v>219191.3</v>
      </c>
      <c r="G68" s="25">
        <f>SUM(G69:G75)</f>
        <v>43</v>
      </c>
      <c r="H68" s="25">
        <f t="shared" ref="H68:J68" si="4">SUM(H69:H75)</f>
        <v>6322.7</v>
      </c>
      <c r="I68" s="25">
        <f t="shared" si="4"/>
        <v>212206.4</v>
      </c>
      <c r="J68" s="25">
        <f t="shared" si="4"/>
        <v>619.20000000000005</v>
      </c>
      <c r="K68" s="127"/>
    </row>
    <row r="69" spans="1:11" ht="15.75" x14ac:dyDescent="0.25">
      <c r="A69" s="132"/>
      <c r="B69" s="116"/>
      <c r="C69" s="116"/>
      <c r="D69" s="116"/>
      <c r="E69" s="5">
        <v>2014</v>
      </c>
      <c r="F69" s="14">
        <f>SUM(G69:J69)</f>
        <v>1338.1</v>
      </c>
      <c r="G69" s="14"/>
      <c r="H69" s="14"/>
      <c r="I69" s="14">
        <f t="shared" ref="I69:J69" si="5">I20+I29+I37+I45+I53+I61</f>
        <v>1210.0999999999999</v>
      </c>
      <c r="J69" s="14">
        <f t="shared" si="5"/>
        <v>128</v>
      </c>
      <c r="K69" s="127"/>
    </row>
    <row r="70" spans="1:11" ht="15.75" x14ac:dyDescent="0.25">
      <c r="A70" s="132"/>
      <c r="B70" s="116"/>
      <c r="C70" s="116"/>
      <c r="D70" s="116"/>
      <c r="E70" s="5">
        <v>2015</v>
      </c>
      <c r="F70" s="14">
        <f t="shared" ref="F70:F75" si="6">SUM(G70:J70)</f>
        <v>8172.7</v>
      </c>
      <c r="G70" s="14"/>
      <c r="H70" s="14">
        <f t="shared" ref="G70:J75" si="7">H21+H30+H38+H46+H54+H62</f>
        <v>6022.7</v>
      </c>
      <c r="I70" s="14">
        <f t="shared" si="7"/>
        <v>2100</v>
      </c>
      <c r="J70" s="14">
        <f t="shared" si="7"/>
        <v>50</v>
      </c>
      <c r="K70" s="127"/>
    </row>
    <row r="71" spans="1:11" ht="15.75" x14ac:dyDescent="0.25">
      <c r="A71" s="132"/>
      <c r="B71" s="116"/>
      <c r="C71" s="116"/>
      <c r="D71" s="116"/>
      <c r="E71" s="5">
        <v>2016</v>
      </c>
      <c r="F71" s="14">
        <f t="shared" si="6"/>
        <v>1887.7</v>
      </c>
      <c r="G71" s="14">
        <f t="shared" si="7"/>
        <v>43</v>
      </c>
      <c r="H71" s="14">
        <f t="shared" si="7"/>
        <v>300</v>
      </c>
      <c r="I71" s="14">
        <f t="shared" si="7"/>
        <v>1503.5</v>
      </c>
      <c r="J71" s="14">
        <f t="shared" si="7"/>
        <v>41.2</v>
      </c>
      <c r="K71" s="127"/>
    </row>
    <row r="72" spans="1:11" ht="15.75" x14ac:dyDescent="0.25">
      <c r="A72" s="132"/>
      <c r="B72" s="116"/>
      <c r="C72" s="116"/>
      <c r="D72" s="116"/>
      <c r="E72" s="5">
        <v>2017</v>
      </c>
      <c r="F72" s="14">
        <f t="shared" si="6"/>
        <v>57725.4</v>
      </c>
      <c r="G72" s="14"/>
      <c r="H72" s="14"/>
      <c r="I72" s="14">
        <f t="shared" si="7"/>
        <v>57675.4</v>
      </c>
      <c r="J72" s="14">
        <f t="shared" si="7"/>
        <v>50</v>
      </c>
      <c r="K72" s="127"/>
    </row>
    <row r="73" spans="1:11" ht="15.75" x14ac:dyDescent="0.25">
      <c r="A73" s="132"/>
      <c r="B73" s="116"/>
      <c r="C73" s="116"/>
      <c r="D73" s="116"/>
      <c r="E73" s="5">
        <v>2018</v>
      </c>
      <c r="F73" s="14">
        <f t="shared" si="6"/>
        <v>59115.199999999997</v>
      </c>
      <c r="G73" s="14"/>
      <c r="H73" s="14"/>
      <c r="I73" s="14">
        <f t="shared" si="7"/>
        <v>59065.2</v>
      </c>
      <c r="J73" s="14">
        <f t="shared" si="7"/>
        <v>50</v>
      </c>
      <c r="K73" s="127"/>
    </row>
    <row r="74" spans="1:11" ht="15.75" x14ac:dyDescent="0.25">
      <c r="A74" s="132"/>
      <c r="B74" s="116"/>
      <c r="C74" s="116"/>
      <c r="D74" s="116"/>
      <c r="E74" s="5">
        <v>2019</v>
      </c>
      <c r="F74" s="14">
        <f t="shared" si="6"/>
        <v>49991.6</v>
      </c>
      <c r="G74" s="14"/>
      <c r="H74" s="14"/>
      <c r="I74" s="14">
        <f t="shared" si="7"/>
        <v>49741.599999999999</v>
      </c>
      <c r="J74" s="14">
        <f t="shared" si="7"/>
        <v>250</v>
      </c>
      <c r="K74" s="127"/>
    </row>
    <row r="75" spans="1:11" ht="15.75" x14ac:dyDescent="0.25">
      <c r="A75" s="132"/>
      <c r="B75" s="116"/>
      <c r="C75" s="116"/>
      <c r="D75" s="116"/>
      <c r="E75" s="5">
        <v>2020</v>
      </c>
      <c r="F75" s="14">
        <f t="shared" si="6"/>
        <v>40960.6</v>
      </c>
      <c r="G75" s="14"/>
      <c r="H75" s="14"/>
      <c r="I75" s="14">
        <f t="shared" si="7"/>
        <v>40910.6</v>
      </c>
      <c r="J75" s="14">
        <f t="shared" si="7"/>
        <v>50</v>
      </c>
      <c r="K75" s="127"/>
    </row>
    <row r="76" spans="1:11" ht="15.75" x14ac:dyDescent="0.25">
      <c r="A76" s="4"/>
      <c r="B76" s="114" t="s">
        <v>44</v>
      </c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75" x14ac:dyDescent="0.25">
      <c r="A77" s="103" t="s">
        <v>48</v>
      </c>
      <c r="B77" s="107" t="s">
        <v>45</v>
      </c>
      <c r="C77" s="98" t="s">
        <v>14</v>
      </c>
      <c r="D77" s="100" t="s">
        <v>46</v>
      </c>
      <c r="E77" s="22" t="s">
        <v>7</v>
      </c>
      <c r="F77" s="25">
        <f>SUM(F78:F84)</f>
        <v>650</v>
      </c>
      <c r="G77" s="24"/>
      <c r="H77" s="24"/>
      <c r="I77" s="25">
        <f>SUM(I78:I84)</f>
        <v>650</v>
      </c>
      <c r="J77" s="25"/>
      <c r="K77" s="128" t="s">
        <v>47</v>
      </c>
    </row>
    <row r="78" spans="1:11" ht="15.75" x14ac:dyDescent="0.25">
      <c r="A78" s="119"/>
      <c r="B78" s="107"/>
      <c r="C78" s="98"/>
      <c r="D78" s="100"/>
      <c r="E78" s="5">
        <v>2014</v>
      </c>
      <c r="F78" s="14">
        <f>SUM(G78:J78)</f>
        <v>100</v>
      </c>
      <c r="G78" s="6"/>
      <c r="H78" s="6"/>
      <c r="I78" s="14">
        <v>100</v>
      </c>
      <c r="J78" s="14"/>
      <c r="K78" s="113"/>
    </row>
    <row r="79" spans="1:11" ht="15.75" x14ac:dyDescent="0.25">
      <c r="A79" s="119"/>
      <c r="B79" s="107"/>
      <c r="C79" s="98"/>
      <c r="D79" s="100"/>
      <c r="E79" s="5">
        <v>2015</v>
      </c>
      <c r="F79" s="14">
        <f t="shared" ref="F79:F84" si="8">SUM(G79:J79)</f>
        <v>100</v>
      </c>
      <c r="G79" s="6"/>
      <c r="H79" s="6"/>
      <c r="I79" s="14">
        <v>100</v>
      </c>
      <c r="J79" s="14"/>
      <c r="K79" s="113"/>
    </row>
    <row r="80" spans="1:11" ht="15.75" x14ac:dyDescent="0.25">
      <c r="A80" s="119"/>
      <c r="B80" s="107"/>
      <c r="C80" s="98"/>
      <c r="D80" s="100"/>
      <c r="E80" s="5">
        <v>2016</v>
      </c>
      <c r="F80" s="14">
        <f t="shared" si="8"/>
        <v>100</v>
      </c>
      <c r="G80" s="6"/>
      <c r="H80" s="6"/>
      <c r="I80" s="14">
        <v>100</v>
      </c>
      <c r="J80" s="14"/>
      <c r="K80" s="113"/>
    </row>
    <row r="81" spans="1:11" ht="15.75" x14ac:dyDescent="0.25">
      <c r="A81" s="119"/>
      <c r="B81" s="107"/>
      <c r="C81" s="98"/>
      <c r="D81" s="100"/>
      <c r="E81" s="5">
        <v>2017</v>
      </c>
      <c r="F81" s="14">
        <f t="shared" si="8"/>
        <v>150</v>
      </c>
      <c r="G81" s="6"/>
      <c r="H81" s="6"/>
      <c r="I81" s="14">
        <v>150</v>
      </c>
      <c r="J81" s="14"/>
      <c r="K81" s="113"/>
    </row>
    <row r="82" spans="1:11" ht="15.75" x14ac:dyDescent="0.25">
      <c r="A82" s="119"/>
      <c r="B82" s="107"/>
      <c r="C82" s="98"/>
      <c r="D82" s="100"/>
      <c r="E82" s="5">
        <v>2018</v>
      </c>
      <c r="F82" s="14">
        <v>200</v>
      </c>
      <c r="G82" s="6"/>
      <c r="H82" s="6"/>
      <c r="I82" s="14">
        <v>200</v>
      </c>
      <c r="J82" s="14"/>
      <c r="K82" s="113"/>
    </row>
    <row r="83" spans="1:11" ht="15.75" x14ac:dyDescent="0.25">
      <c r="A83" s="119"/>
      <c r="B83" s="107"/>
      <c r="C83" s="98"/>
      <c r="D83" s="100"/>
      <c r="E83" s="5">
        <v>2019</v>
      </c>
      <c r="F83" s="14">
        <f t="shared" si="8"/>
        <v>0</v>
      </c>
      <c r="G83" s="6"/>
      <c r="H83" s="6"/>
      <c r="I83" s="14">
        <v>0</v>
      </c>
      <c r="J83" s="14"/>
      <c r="K83" s="113"/>
    </row>
    <row r="84" spans="1:11" ht="15.75" x14ac:dyDescent="0.25">
      <c r="A84" s="119"/>
      <c r="B84" s="96"/>
      <c r="C84" s="99"/>
      <c r="D84" s="101"/>
      <c r="E84" s="8">
        <v>2020</v>
      </c>
      <c r="F84" s="27">
        <f t="shared" si="8"/>
        <v>0</v>
      </c>
      <c r="G84" s="9"/>
      <c r="H84" s="9"/>
      <c r="I84" s="27">
        <v>0</v>
      </c>
      <c r="J84" s="27"/>
      <c r="K84" s="129"/>
    </row>
    <row r="85" spans="1:11" ht="15.75" x14ac:dyDescent="0.25">
      <c r="A85" s="102" t="s">
        <v>50</v>
      </c>
      <c r="B85" s="107" t="s">
        <v>49</v>
      </c>
      <c r="C85" s="98" t="s">
        <v>14</v>
      </c>
      <c r="D85" s="100" t="s">
        <v>46</v>
      </c>
      <c r="E85" s="22" t="s">
        <v>7</v>
      </c>
      <c r="F85" s="25">
        <f>SUM(F86:F92)</f>
        <v>2006.1</v>
      </c>
      <c r="G85" s="25"/>
      <c r="H85" s="25"/>
      <c r="I85" s="25">
        <f>SUM(I86:I92)</f>
        <v>728.3</v>
      </c>
      <c r="J85" s="25">
        <f>SUM(J86:J92)</f>
        <v>1277.8</v>
      </c>
      <c r="K85" s="112" t="s">
        <v>51</v>
      </c>
    </row>
    <row r="86" spans="1:11" ht="15.75" x14ac:dyDescent="0.25">
      <c r="A86" s="102"/>
      <c r="B86" s="107"/>
      <c r="C86" s="98"/>
      <c r="D86" s="100"/>
      <c r="E86" s="5">
        <v>2014</v>
      </c>
      <c r="F86" s="14">
        <f>SUM(G86:J86)</f>
        <v>328.3</v>
      </c>
      <c r="G86" s="14"/>
      <c r="H86" s="14"/>
      <c r="I86" s="14">
        <v>128.30000000000001</v>
      </c>
      <c r="J86" s="14">
        <v>200</v>
      </c>
      <c r="K86" s="113"/>
    </row>
    <row r="87" spans="1:11" ht="15.75" x14ac:dyDescent="0.25">
      <c r="A87" s="102"/>
      <c r="B87" s="107"/>
      <c r="C87" s="98"/>
      <c r="D87" s="100"/>
      <c r="E87" s="5">
        <v>2015</v>
      </c>
      <c r="F87" s="14">
        <f t="shared" ref="F87:F92" si="9">SUM(G87:J87)</f>
        <v>300</v>
      </c>
      <c r="G87" s="14"/>
      <c r="H87" s="14"/>
      <c r="I87" s="14">
        <v>100</v>
      </c>
      <c r="J87" s="14">
        <v>200</v>
      </c>
      <c r="K87" s="113"/>
    </row>
    <row r="88" spans="1:11" ht="15.75" x14ac:dyDescent="0.25">
      <c r="A88" s="102"/>
      <c r="B88" s="107"/>
      <c r="C88" s="98"/>
      <c r="D88" s="100"/>
      <c r="E88" s="5">
        <v>2016</v>
      </c>
      <c r="F88" s="14">
        <f t="shared" si="9"/>
        <v>300</v>
      </c>
      <c r="G88" s="14"/>
      <c r="H88" s="14"/>
      <c r="I88" s="14">
        <v>100</v>
      </c>
      <c r="J88" s="14">
        <v>200</v>
      </c>
      <c r="K88" s="113"/>
    </row>
    <row r="89" spans="1:11" ht="15.75" x14ac:dyDescent="0.25">
      <c r="A89" s="102"/>
      <c r="B89" s="107"/>
      <c r="C89" s="98"/>
      <c r="D89" s="100"/>
      <c r="E89" s="5">
        <v>2017</v>
      </c>
      <c r="F89" s="14">
        <f t="shared" si="9"/>
        <v>177.8</v>
      </c>
      <c r="G89" s="14"/>
      <c r="H89" s="14"/>
      <c r="I89" s="14">
        <v>100</v>
      </c>
      <c r="J89" s="14">
        <v>77.8</v>
      </c>
      <c r="K89" s="113"/>
    </row>
    <row r="90" spans="1:11" ht="15.75" x14ac:dyDescent="0.25">
      <c r="A90" s="102"/>
      <c r="B90" s="107"/>
      <c r="C90" s="98"/>
      <c r="D90" s="100"/>
      <c r="E90" s="5">
        <v>2018</v>
      </c>
      <c r="F90" s="14">
        <f t="shared" si="9"/>
        <v>500</v>
      </c>
      <c r="G90" s="14"/>
      <c r="H90" s="14"/>
      <c r="I90" s="14">
        <v>300</v>
      </c>
      <c r="J90" s="14">
        <v>200</v>
      </c>
      <c r="K90" s="113"/>
    </row>
    <row r="91" spans="1:11" ht="15.75" x14ac:dyDescent="0.25">
      <c r="A91" s="102"/>
      <c r="B91" s="107"/>
      <c r="C91" s="98"/>
      <c r="D91" s="100"/>
      <c r="E91" s="5">
        <v>2019</v>
      </c>
      <c r="F91" s="14">
        <f t="shared" si="9"/>
        <v>200</v>
      </c>
      <c r="G91" s="14"/>
      <c r="H91" s="14"/>
      <c r="I91" s="14">
        <v>0</v>
      </c>
      <c r="J91" s="14">
        <v>200</v>
      </c>
      <c r="K91" s="113"/>
    </row>
    <row r="92" spans="1:11" ht="15.75" x14ac:dyDescent="0.25">
      <c r="A92" s="103"/>
      <c r="B92" s="96"/>
      <c r="C92" s="99"/>
      <c r="D92" s="101"/>
      <c r="E92" s="8">
        <v>2020</v>
      </c>
      <c r="F92" s="27">
        <f t="shared" si="9"/>
        <v>200</v>
      </c>
      <c r="G92" s="27"/>
      <c r="H92" s="27"/>
      <c r="I92" s="27">
        <v>0</v>
      </c>
      <c r="J92" s="27">
        <v>200</v>
      </c>
      <c r="K92" s="129"/>
    </row>
    <row r="93" spans="1:11" ht="15.75" x14ac:dyDescent="0.25">
      <c r="A93" s="102" t="s">
        <v>54</v>
      </c>
      <c r="B93" s="107" t="s">
        <v>52</v>
      </c>
      <c r="C93" s="98" t="s">
        <v>53</v>
      </c>
      <c r="D93" s="100" t="s">
        <v>46</v>
      </c>
      <c r="E93" s="22" t="s">
        <v>7</v>
      </c>
      <c r="F93" s="25">
        <f>SUM(F94:F100)</f>
        <v>2627.5</v>
      </c>
      <c r="G93" s="25"/>
      <c r="H93" s="25"/>
      <c r="I93" s="25"/>
      <c r="J93" s="25">
        <f>SUM(J94:J100)</f>
        <v>2627.5</v>
      </c>
      <c r="K93" s="112" t="s">
        <v>55</v>
      </c>
    </row>
    <row r="94" spans="1:11" ht="15.75" x14ac:dyDescent="0.25">
      <c r="A94" s="102"/>
      <c r="B94" s="107"/>
      <c r="C94" s="98"/>
      <c r="D94" s="100"/>
      <c r="E94" s="5">
        <v>2014</v>
      </c>
      <c r="F94" s="14"/>
      <c r="G94" s="14"/>
      <c r="H94" s="14"/>
      <c r="I94" s="14"/>
      <c r="J94" s="14"/>
      <c r="K94" s="113"/>
    </row>
    <row r="95" spans="1:11" ht="15.75" x14ac:dyDescent="0.25">
      <c r="A95" s="102"/>
      <c r="B95" s="107"/>
      <c r="C95" s="98"/>
      <c r="D95" s="100"/>
      <c r="E95" s="5">
        <v>2015</v>
      </c>
      <c r="F95" s="14">
        <f>SUM(G95:J95)</f>
        <v>400</v>
      </c>
      <c r="G95" s="14"/>
      <c r="H95" s="14"/>
      <c r="I95" s="14"/>
      <c r="J95" s="14">
        <v>400</v>
      </c>
      <c r="K95" s="113"/>
    </row>
    <row r="96" spans="1:11" ht="15.75" x14ac:dyDescent="0.25">
      <c r="A96" s="102"/>
      <c r="B96" s="107"/>
      <c r="C96" s="98"/>
      <c r="D96" s="100"/>
      <c r="E96" s="5">
        <v>2016</v>
      </c>
      <c r="F96" s="14">
        <f t="shared" ref="F96:F100" si="10">SUM(G96:J96)</f>
        <v>299.39999999999998</v>
      </c>
      <c r="G96" s="14"/>
      <c r="H96" s="14"/>
      <c r="I96" s="14"/>
      <c r="J96" s="14">
        <v>299.39999999999998</v>
      </c>
      <c r="K96" s="113"/>
    </row>
    <row r="97" spans="1:11" ht="15.75" x14ac:dyDescent="0.25">
      <c r="A97" s="102"/>
      <c r="B97" s="107"/>
      <c r="C97" s="98"/>
      <c r="D97" s="100"/>
      <c r="E97" s="5">
        <v>2017</v>
      </c>
      <c r="F97" s="14">
        <f t="shared" si="10"/>
        <v>128.1</v>
      </c>
      <c r="G97" s="14"/>
      <c r="H97" s="14"/>
      <c r="I97" s="14"/>
      <c r="J97" s="14">
        <v>128.1</v>
      </c>
      <c r="K97" s="113"/>
    </row>
    <row r="98" spans="1:11" ht="15.75" x14ac:dyDescent="0.25">
      <c r="A98" s="102"/>
      <c r="B98" s="107"/>
      <c r="C98" s="98"/>
      <c r="D98" s="100"/>
      <c r="E98" s="5">
        <v>2018</v>
      </c>
      <c r="F98" s="14">
        <f t="shared" si="10"/>
        <v>550</v>
      </c>
      <c r="G98" s="14"/>
      <c r="H98" s="14"/>
      <c r="I98" s="14"/>
      <c r="J98" s="14">
        <v>550</v>
      </c>
      <c r="K98" s="113"/>
    </row>
    <row r="99" spans="1:11" ht="15.75" x14ac:dyDescent="0.25">
      <c r="A99" s="102"/>
      <c r="B99" s="107"/>
      <c r="C99" s="98"/>
      <c r="D99" s="100"/>
      <c r="E99" s="5">
        <v>2019</v>
      </c>
      <c r="F99" s="14">
        <f t="shared" si="10"/>
        <v>600</v>
      </c>
      <c r="G99" s="14"/>
      <c r="H99" s="14"/>
      <c r="I99" s="14"/>
      <c r="J99" s="14">
        <v>600</v>
      </c>
      <c r="K99" s="113"/>
    </row>
    <row r="100" spans="1:11" ht="15.75" x14ac:dyDescent="0.25">
      <c r="A100" s="103"/>
      <c r="B100" s="96"/>
      <c r="C100" s="99"/>
      <c r="D100" s="101"/>
      <c r="E100" s="8">
        <v>2020</v>
      </c>
      <c r="F100" s="27">
        <f t="shared" si="10"/>
        <v>650</v>
      </c>
      <c r="G100" s="27"/>
      <c r="H100" s="27"/>
      <c r="I100" s="27"/>
      <c r="J100" s="27">
        <v>650</v>
      </c>
      <c r="K100" s="129"/>
    </row>
    <row r="101" spans="1:11" ht="15" customHeight="1" x14ac:dyDescent="0.25">
      <c r="A101" s="102" t="s">
        <v>59</v>
      </c>
      <c r="B101" s="107" t="s">
        <v>56</v>
      </c>
      <c r="C101" s="98" t="s">
        <v>57</v>
      </c>
      <c r="D101" s="100" t="s">
        <v>58</v>
      </c>
      <c r="E101" s="22" t="s">
        <v>7</v>
      </c>
      <c r="F101" s="25">
        <f>SUM(F103:F108)</f>
        <v>1122.8</v>
      </c>
      <c r="G101" s="25"/>
      <c r="H101" s="25"/>
      <c r="I101" s="25">
        <f>SUM(I102:I108)</f>
        <v>1122.8</v>
      </c>
      <c r="J101" s="25"/>
      <c r="K101" s="128" t="s">
        <v>60</v>
      </c>
    </row>
    <row r="102" spans="1:11" ht="15.75" x14ac:dyDescent="0.25">
      <c r="A102" s="102"/>
      <c r="B102" s="107"/>
      <c r="C102" s="98"/>
      <c r="D102" s="100"/>
      <c r="E102" s="5">
        <v>2014</v>
      </c>
      <c r="F102" s="14"/>
      <c r="G102" s="14"/>
      <c r="H102" s="14"/>
      <c r="I102" s="14"/>
      <c r="J102" s="14"/>
      <c r="K102" s="113"/>
    </row>
    <row r="103" spans="1:11" ht="15.75" x14ac:dyDescent="0.25">
      <c r="A103" s="102"/>
      <c r="B103" s="107"/>
      <c r="C103" s="98"/>
      <c r="D103" s="100"/>
      <c r="E103" s="5">
        <v>2015</v>
      </c>
      <c r="F103" s="14"/>
      <c r="G103" s="14"/>
      <c r="H103" s="14"/>
      <c r="I103" s="14"/>
      <c r="J103" s="14"/>
      <c r="K103" s="113"/>
    </row>
    <row r="104" spans="1:11" ht="15.75" x14ac:dyDescent="0.25">
      <c r="A104" s="102"/>
      <c r="B104" s="107"/>
      <c r="C104" s="98"/>
      <c r="D104" s="100"/>
      <c r="E104" s="5">
        <v>2016</v>
      </c>
      <c r="F104" s="14">
        <f>SUM(G104:J104)</f>
        <v>372.8</v>
      </c>
      <c r="G104" s="14"/>
      <c r="H104" s="14"/>
      <c r="I104" s="14">
        <v>372.8</v>
      </c>
      <c r="J104" s="14"/>
      <c r="K104" s="113"/>
    </row>
    <row r="105" spans="1:11" ht="15.75" x14ac:dyDescent="0.25">
      <c r="A105" s="102"/>
      <c r="B105" s="107"/>
      <c r="C105" s="98"/>
      <c r="D105" s="100"/>
      <c r="E105" s="5">
        <v>2017</v>
      </c>
      <c r="F105" s="14">
        <f t="shared" ref="F105:F108" si="11">SUM(G105:J105)</f>
        <v>550</v>
      </c>
      <c r="G105" s="14"/>
      <c r="H105" s="14"/>
      <c r="I105" s="14">
        <v>550</v>
      </c>
      <c r="J105" s="14"/>
      <c r="K105" s="113"/>
    </row>
    <row r="106" spans="1:11" ht="15.75" x14ac:dyDescent="0.25">
      <c r="A106" s="102"/>
      <c r="B106" s="107"/>
      <c r="C106" s="98"/>
      <c r="D106" s="100"/>
      <c r="E106" s="5">
        <v>2018</v>
      </c>
      <c r="F106" s="14">
        <f t="shared" si="11"/>
        <v>200</v>
      </c>
      <c r="G106" s="14"/>
      <c r="H106" s="14"/>
      <c r="I106" s="14">
        <v>200</v>
      </c>
      <c r="J106" s="14"/>
      <c r="K106" s="113"/>
    </row>
    <row r="107" spans="1:11" ht="15.75" x14ac:dyDescent="0.25">
      <c r="A107" s="102"/>
      <c r="B107" s="107"/>
      <c r="C107" s="98"/>
      <c r="D107" s="100"/>
      <c r="E107" s="5">
        <v>2019</v>
      </c>
      <c r="F107" s="14">
        <f t="shared" si="11"/>
        <v>0</v>
      </c>
      <c r="G107" s="14"/>
      <c r="H107" s="14"/>
      <c r="I107" s="14">
        <v>0</v>
      </c>
      <c r="J107" s="14"/>
      <c r="K107" s="113"/>
    </row>
    <row r="108" spans="1:11" ht="15.75" x14ac:dyDescent="0.25">
      <c r="A108" s="103"/>
      <c r="B108" s="96"/>
      <c r="C108" s="99"/>
      <c r="D108" s="101"/>
      <c r="E108" s="8">
        <v>2020</v>
      </c>
      <c r="F108" s="27">
        <f t="shared" si="11"/>
        <v>0</v>
      </c>
      <c r="G108" s="27"/>
      <c r="H108" s="27"/>
      <c r="I108" s="27">
        <v>0</v>
      </c>
      <c r="J108" s="27"/>
      <c r="K108" s="129"/>
    </row>
    <row r="109" spans="1:11" ht="15.75" x14ac:dyDescent="0.25">
      <c r="A109" s="102" t="s">
        <v>63</v>
      </c>
      <c r="B109" s="96" t="s">
        <v>61</v>
      </c>
      <c r="C109" s="98" t="s">
        <v>37</v>
      </c>
      <c r="D109" s="100" t="s">
        <v>62</v>
      </c>
      <c r="E109" s="22" t="s">
        <v>7</v>
      </c>
      <c r="F109" s="25">
        <f>SUM(F110:F116)</f>
        <v>139786.4</v>
      </c>
      <c r="G109" s="25"/>
      <c r="H109" s="25"/>
      <c r="I109" s="25">
        <f>SUM(I110:I116)</f>
        <v>139786.4</v>
      </c>
      <c r="J109" s="25"/>
      <c r="K109" s="130" t="s">
        <v>64</v>
      </c>
    </row>
    <row r="110" spans="1:11" ht="15.75" x14ac:dyDescent="0.25">
      <c r="A110" s="102"/>
      <c r="B110" s="97"/>
      <c r="C110" s="98"/>
      <c r="D110" s="100"/>
      <c r="E110" s="5">
        <v>2014</v>
      </c>
      <c r="F110" s="14"/>
      <c r="G110" s="14"/>
      <c r="H110" s="14"/>
      <c r="I110" s="14"/>
      <c r="J110" s="14"/>
      <c r="K110" s="130"/>
    </row>
    <row r="111" spans="1:11" ht="15.75" x14ac:dyDescent="0.25">
      <c r="A111" s="102"/>
      <c r="B111" s="97"/>
      <c r="C111" s="98"/>
      <c r="D111" s="100"/>
      <c r="E111" s="5">
        <v>2015</v>
      </c>
      <c r="F111" s="14"/>
      <c r="G111" s="14"/>
      <c r="H111" s="14"/>
      <c r="I111" s="14"/>
      <c r="J111" s="14"/>
      <c r="K111" s="130"/>
    </row>
    <row r="112" spans="1:11" ht="15.75" x14ac:dyDescent="0.25">
      <c r="A112" s="102"/>
      <c r="B112" s="97"/>
      <c r="C112" s="98"/>
      <c r="D112" s="100"/>
      <c r="E112" s="5">
        <v>2016</v>
      </c>
      <c r="F112" s="14"/>
      <c r="G112" s="14"/>
      <c r="H112" s="14"/>
      <c r="I112" s="14"/>
      <c r="J112" s="14"/>
      <c r="K112" s="130"/>
    </row>
    <row r="113" spans="1:11" ht="15.75" x14ac:dyDescent="0.25">
      <c r="A113" s="102"/>
      <c r="B113" s="97"/>
      <c r="C113" s="98"/>
      <c r="D113" s="100"/>
      <c r="E113" s="5">
        <v>2017</v>
      </c>
      <c r="F113" s="14">
        <f>SUM(G113:J113)</f>
        <v>37411</v>
      </c>
      <c r="G113" s="14"/>
      <c r="H113" s="14"/>
      <c r="I113" s="14">
        <v>37411</v>
      </c>
      <c r="J113" s="14"/>
      <c r="K113" s="130"/>
    </row>
    <row r="114" spans="1:11" ht="15.75" x14ac:dyDescent="0.25">
      <c r="A114" s="102"/>
      <c r="B114" s="97"/>
      <c r="C114" s="98"/>
      <c r="D114" s="100"/>
      <c r="E114" s="5">
        <v>2018</v>
      </c>
      <c r="F114" s="14">
        <f>SUM(G114:J114)</f>
        <v>37830.400000000001</v>
      </c>
      <c r="G114" s="14"/>
      <c r="H114" s="14"/>
      <c r="I114" s="14">
        <v>37830.400000000001</v>
      </c>
      <c r="J114" s="14"/>
      <c r="K114" s="130"/>
    </row>
    <row r="115" spans="1:11" ht="15.75" x14ac:dyDescent="0.25">
      <c r="A115" s="102"/>
      <c r="B115" s="97"/>
      <c r="C115" s="98"/>
      <c r="D115" s="100"/>
      <c r="E115" s="5">
        <v>2019</v>
      </c>
      <c r="F115" s="14">
        <f>SUM(G115:J115)</f>
        <v>33529</v>
      </c>
      <c r="G115" s="14"/>
      <c r="H115" s="14"/>
      <c r="I115" s="14">
        <v>33529</v>
      </c>
      <c r="J115" s="14"/>
      <c r="K115" s="130"/>
    </row>
    <row r="116" spans="1:11" ht="15.75" x14ac:dyDescent="0.25">
      <c r="A116" s="103"/>
      <c r="B116" s="97"/>
      <c r="C116" s="99"/>
      <c r="D116" s="101"/>
      <c r="E116" s="8">
        <v>2020</v>
      </c>
      <c r="F116" s="27">
        <f>SUM(G116:J116)</f>
        <v>31016</v>
      </c>
      <c r="G116" s="27"/>
      <c r="H116" s="27"/>
      <c r="I116" s="27">
        <v>31016</v>
      </c>
      <c r="J116" s="27"/>
      <c r="K116" s="131"/>
    </row>
    <row r="117" spans="1:11" ht="15.75" x14ac:dyDescent="0.25">
      <c r="A117" s="102" t="s">
        <v>68</v>
      </c>
      <c r="B117" s="107" t="s">
        <v>65</v>
      </c>
      <c r="C117" s="98" t="s">
        <v>37</v>
      </c>
      <c r="D117" s="100" t="s">
        <v>66</v>
      </c>
      <c r="E117" s="34" t="s">
        <v>7</v>
      </c>
      <c r="F117" s="35">
        <f>SUM(F118:F124)</f>
        <v>247691.5</v>
      </c>
      <c r="G117" s="35"/>
      <c r="H117" s="35"/>
      <c r="I117" s="35">
        <f>SUM(I118:I124)</f>
        <v>247691.5</v>
      </c>
      <c r="J117" s="35"/>
      <c r="K117" s="112" t="s">
        <v>67</v>
      </c>
    </row>
    <row r="118" spans="1:11" ht="15.75" x14ac:dyDescent="0.25">
      <c r="A118" s="102"/>
      <c r="B118" s="107"/>
      <c r="C118" s="98"/>
      <c r="D118" s="100"/>
      <c r="E118" s="32">
        <v>2014</v>
      </c>
      <c r="F118" s="33"/>
      <c r="G118" s="33"/>
      <c r="H118" s="33"/>
      <c r="I118" s="33"/>
      <c r="J118" s="33"/>
      <c r="K118" s="123"/>
    </row>
    <row r="119" spans="1:11" ht="15.75" x14ac:dyDescent="0.25">
      <c r="A119" s="102"/>
      <c r="B119" s="107"/>
      <c r="C119" s="98"/>
      <c r="D119" s="100"/>
      <c r="E119" s="32">
        <v>2015</v>
      </c>
      <c r="F119" s="33"/>
      <c r="G119" s="33"/>
      <c r="H119" s="33"/>
      <c r="I119" s="33"/>
      <c r="J119" s="33"/>
      <c r="K119" s="123"/>
    </row>
    <row r="120" spans="1:11" ht="15.75" x14ac:dyDescent="0.25">
      <c r="A120" s="102"/>
      <c r="B120" s="107"/>
      <c r="C120" s="98"/>
      <c r="D120" s="100"/>
      <c r="E120" s="32">
        <v>2016</v>
      </c>
      <c r="F120" s="33"/>
      <c r="G120" s="33"/>
      <c r="H120" s="33"/>
      <c r="I120" s="33"/>
      <c r="J120" s="33"/>
      <c r="K120" s="123"/>
    </row>
    <row r="121" spans="1:11" ht="15.75" x14ac:dyDescent="0.25">
      <c r="A121" s="102"/>
      <c r="B121" s="107"/>
      <c r="C121" s="98"/>
      <c r="D121" s="100"/>
      <c r="E121" s="32">
        <v>2017</v>
      </c>
      <c r="F121" s="33">
        <f>SUM(G121:J121)</f>
        <v>68575.199999999997</v>
      </c>
      <c r="G121" s="33"/>
      <c r="H121" s="33"/>
      <c r="I121" s="33">
        <v>68575.199999999997</v>
      </c>
      <c r="J121" s="33"/>
      <c r="K121" s="123"/>
    </row>
    <row r="122" spans="1:11" ht="15.75" x14ac:dyDescent="0.25">
      <c r="A122" s="102"/>
      <c r="B122" s="107"/>
      <c r="C122" s="98"/>
      <c r="D122" s="100"/>
      <c r="E122" s="32">
        <v>2018</v>
      </c>
      <c r="F122" s="33">
        <f>SUM(G122:J122)</f>
        <v>69550.3</v>
      </c>
      <c r="G122" s="33"/>
      <c r="H122" s="33"/>
      <c r="I122" s="33">
        <v>69550.3</v>
      </c>
      <c r="J122" s="33"/>
      <c r="K122" s="123"/>
    </row>
    <row r="123" spans="1:11" ht="15.75" x14ac:dyDescent="0.25">
      <c r="A123" s="102"/>
      <c r="B123" s="107"/>
      <c r="C123" s="98"/>
      <c r="D123" s="100"/>
      <c r="E123" s="32">
        <v>2019</v>
      </c>
      <c r="F123" s="33">
        <f>SUM(G123:J123)</f>
        <v>59009</v>
      </c>
      <c r="G123" s="33"/>
      <c r="H123" s="33"/>
      <c r="I123" s="33">
        <v>59009</v>
      </c>
      <c r="J123" s="33"/>
      <c r="K123" s="123"/>
    </row>
    <row r="124" spans="1:11" ht="15.75" x14ac:dyDescent="0.25">
      <c r="A124" s="102"/>
      <c r="B124" s="107"/>
      <c r="C124" s="98"/>
      <c r="D124" s="100"/>
      <c r="E124" s="32">
        <v>2020</v>
      </c>
      <c r="F124" s="33">
        <f>SUM(G124:J124)</f>
        <v>50557</v>
      </c>
      <c r="G124" s="33"/>
      <c r="H124" s="33"/>
      <c r="I124" s="33">
        <v>50557</v>
      </c>
      <c r="J124" s="33"/>
      <c r="K124" s="123"/>
    </row>
    <row r="125" spans="1:11" x14ac:dyDescent="0.25">
      <c r="A125" s="122"/>
      <c r="B125" s="118" t="s">
        <v>69</v>
      </c>
      <c r="C125" s="116"/>
      <c r="D125" s="116"/>
      <c r="E125" s="30" t="s">
        <v>42</v>
      </c>
      <c r="F125" s="25">
        <f>SUM(F126:F132)</f>
        <v>393884.3</v>
      </c>
      <c r="G125" s="25"/>
      <c r="H125" s="25"/>
      <c r="I125" s="25">
        <f t="shared" ref="I125" si="12">SUM(I126:I132)</f>
        <v>389979</v>
      </c>
      <c r="J125" s="25">
        <f t="shared" ref="J125" si="13">SUM(J126:J132)</f>
        <v>3905.3</v>
      </c>
      <c r="K125" s="127"/>
    </row>
    <row r="126" spans="1:11" ht="15.75" x14ac:dyDescent="0.25">
      <c r="A126" s="122"/>
      <c r="B126" s="116"/>
      <c r="C126" s="116"/>
      <c r="D126" s="116"/>
      <c r="E126" s="5">
        <v>2014</v>
      </c>
      <c r="F126" s="14">
        <f>SUM(G126:J126)</f>
        <v>428.3</v>
      </c>
      <c r="G126" s="14"/>
      <c r="H126" s="14"/>
      <c r="I126" s="14">
        <f t="shared" ref="I126:J126" si="14">I78+I86+I94+I102+I110+I118</f>
        <v>228.3</v>
      </c>
      <c r="J126" s="14">
        <f t="shared" si="14"/>
        <v>200</v>
      </c>
      <c r="K126" s="127"/>
    </row>
    <row r="127" spans="1:11" ht="15.75" x14ac:dyDescent="0.25">
      <c r="A127" s="122"/>
      <c r="B127" s="116"/>
      <c r="C127" s="116"/>
      <c r="D127" s="116"/>
      <c r="E127" s="5">
        <v>2015</v>
      </c>
      <c r="F127" s="14">
        <f t="shared" ref="F127:F132" si="15">SUM(G127:J127)</f>
        <v>800</v>
      </c>
      <c r="G127" s="14"/>
      <c r="H127" s="14"/>
      <c r="I127" s="14">
        <f t="shared" ref="I127:J131" si="16">I79+I87+I95+I103+I111+I119</f>
        <v>200</v>
      </c>
      <c r="J127" s="14">
        <f t="shared" si="16"/>
        <v>600</v>
      </c>
      <c r="K127" s="127"/>
    </row>
    <row r="128" spans="1:11" ht="15.75" x14ac:dyDescent="0.25">
      <c r="A128" s="122"/>
      <c r="B128" s="116"/>
      <c r="C128" s="116"/>
      <c r="D128" s="116"/>
      <c r="E128" s="5">
        <v>2016</v>
      </c>
      <c r="F128" s="14">
        <f t="shared" si="15"/>
        <v>1072.1999999999998</v>
      </c>
      <c r="G128" s="14"/>
      <c r="H128" s="14"/>
      <c r="I128" s="14">
        <f t="shared" si="16"/>
        <v>572.79999999999995</v>
      </c>
      <c r="J128" s="14">
        <f t="shared" si="16"/>
        <v>499.4</v>
      </c>
      <c r="K128" s="127"/>
    </row>
    <row r="129" spans="1:11" ht="15.75" x14ac:dyDescent="0.25">
      <c r="A129" s="122"/>
      <c r="B129" s="116"/>
      <c r="C129" s="116"/>
      <c r="D129" s="116"/>
      <c r="E129" s="5">
        <v>2017</v>
      </c>
      <c r="F129" s="14">
        <f t="shared" si="15"/>
        <v>106992.09999999999</v>
      </c>
      <c r="G129" s="14"/>
      <c r="H129" s="14"/>
      <c r="I129" s="14">
        <f t="shared" si="16"/>
        <v>106786.2</v>
      </c>
      <c r="J129" s="14">
        <f t="shared" si="16"/>
        <v>205.89999999999998</v>
      </c>
      <c r="K129" s="127"/>
    </row>
    <row r="130" spans="1:11" ht="15.75" x14ac:dyDescent="0.25">
      <c r="A130" s="122"/>
      <c r="B130" s="116"/>
      <c r="C130" s="116"/>
      <c r="D130" s="116"/>
      <c r="E130" s="5">
        <v>2018</v>
      </c>
      <c r="F130" s="14">
        <f t="shared" si="15"/>
        <v>108830.70000000001</v>
      </c>
      <c r="G130" s="14"/>
      <c r="H130" s="14"/>
      <c r="I130" s="14">
        <f t="shared" si="16"/>
        <v>108080.70000000001</v>
      </c>
      <c r="J130" s="14">
        <f t="shared" si="16"/>
        <v>750</v>
      </c>
      <c r="K130" s="127"/>
    </row>
    <row r="131" spans="1:11" ht="15.75" x14ac:dyDescent="0.25">
      <c r="A131" s="122"/>
      <c r="B131" s="116"/>
      <c r="C131" s="116"/>
      <c r="D131" s="116"/>
      <c r="E131" s="5">
        <v>2019</v>
      </c>
      <c r="F131" s="14">
        <f t="shared" si="15"/>
        <v>93338</v>
      </c>
      <c r="G131" s="14"/>
      <c r="H131" s="14"/>
      <c r="I131" s="14">
        <f t="shared" si="16"/>
        <v>92538</v>
      </c>
      <c r="J131" s="14">
        <f t="shared" si="16"/>
        <v>800</v>
      </c>
      <c r="K131" s="127"/>
    </row>
    <row r="132" spans="1:11" ht="15.75" x14ac:dyDescent="0.25">
      <c r="A132" s="122"/>
      <c r="B132" s="116"/>
      <c r="C132" s="116"/>
      <c r="D132" s="116"/>
      <c r="E132" s="5">
        <v>2020</v>
      </c>
      <c r="F132" s="14">
        <f t="shared" si="15"/>
        <v>82423</v>
      </c>
      <c r="G132" s="14"/>
      <c r="H132" s="14"/>
      <c r="I132" s="14">
        <f t="shared" ref="I132:J132" si="17">I84+I92+I100+I108+I116+I124</f>
        <v>81573</v>
      </c>
      <c r="J132" s="14">
        <f t="shared" si="17"/>
        <v>850</v>
      </c>
      <c r="K132" s="127"/>
    </row>
    <row r="133" spans="1:11" ht="15.75" x14ac:dyDescent="0.25">
      <c r="A133" s="1"/>
      <c r="B133" s="125" t="s">
        <v>70</v>
      </c>
      <c r="C133" s="125"/>
      <c r="D133" s="125"/>
      <c r="E133" s="125"/>
      <c r="F133" s="125"/>
      <c r="G133" s="125"/>
      <c r="H133" s="125"/>
      <c r="I133" s="125"/>
      <c r="J133" s="125"/>
      <c r="K133" s="125"/>
    </row>
    <row r="134" spans="1:11" ht="15.75" x14ac:dyDescent="0.25">
      <c r="A134" s="4"/>
      <c r="B134" s="114" t="s">
        <v>71</v>
      </c>
      <c r="C134" s="126"/>
      <c r="D134" s="126"/>
      <c r="E134" s="126"/>
      <c r="F134" s="126"/>
      <c r="G134" s="126"/>
      <c r="H134" s="126"/>
      <c r="I134" s="126"/>
      <c r="J134" s="126"/>
      <c r="K134" s="126"/>
    </row>
    <row r="135" spans="1:11" ht="15.75" x14ac:dyDescent="0.25">
      <c r="A135" s="102" t="s">
        <v>73</v>
      </c>
      <c r="B135" s="96" t="s">
        <v>72</v>
      </c>
      <c r="C135" s="98" t="s">
        <v>14</v>
      </c>
      <c r="D135" s="100" t="s">
        <v>46</v>
      </c>
      <c r="E135" s="22" t="s">
        <v>7</v>
      </c>
      <c r="F135" s="25">
        <f>SUM(F136:F142)</f>
        <v>16890</v>
      </c>
      <c r="G135" s="25"/>
      <c r="H135" s="25"/>
      <c r="I135" s="25">
        <f>SUM(I136:I142)</f>
        <v>16890</v>
      </c>
      <c r="J135" s="25"/>
      <c r="K135" s="104" t="s">
        <v>74</v>
      </c>
    </row>
    <row r="136" spans="1:11" ht="15.75" x14ac:dyDescent="0.25">
      <c r="A136" s="102"/>
      <c r="B136" s="97"/>
      <c r="C136" s="98"/>
      <c r="D136" s="100"/>
      <c r="E136" s="5">
        <v>2014</v>
      </c>
      <c r="F136" s="14">
        <f>SUM(G136:J136)</f>
        <v>3730.5</v>
      </c>
      <c r="G136" s="14"/>
      <c r="H136" s="14"/>
      <c r="I136" s="14">
        <v>3730.5</v>
      </c>
      <c r="J136" s="14"/>
      <c r="K136" s="105"/>
    </row>
    <row r="137" spans="1:11" ht="15.75" x14ac:dyDescent="0.25">
      <c r="A137" s="102"/>
      <c r="B137" s="97"/>
      <c r="C137" s="98"/>
      <c r="D137" s="100"/>
      <c r="E137" s="5">
        <v>2015</v>
      </c>
      <c r="F137" s="14">
        <f t="shared" ref="F137:F141" si="18">SUM(G137:J137)</f>
        <v>4559.5</v>
      </c>
      <c r="G137" s="14"/>
      <c r="H137" s="14"/>
      <c r="I137" s="14">
        <v>4559.5</v>
      </c>
      <c r="J137" s="14"/>
      <c r="K137" s="105"/>
    </row>
    <row r="138" spans="1:11" ht="15.75" x14ac:dyDescent="0.25">
      <c r="A138" s="102"/>
      <c r="B138" s="97"/>
      <c r="C138" s="98"/>
      <c r="D138" s="100"/>
      <c r="E138" s="5">
        <v>2016</v>
      </c>
      <c r="F138" s="14">
        <f t="shared" si="18"/>
        <v>3000</v>
      </c>
      <c r="G138" s="14"/>
      <c r="H138" s="14"/>
      <c r="I138" s="14">
        <v>3000</v>
      </c>
      <c r="J138" s="14"/>
      <c r="K138" s="105"/>
    </row>
    <row r="139" spans="1:11" ht="15.75" x14ac:dyDescent="0.25">
      <c r="A139" s="102"/>
      <c r="B139" s="97"/>
      <c r="C139" s="98"/>
      <c r="D139" s="100"/>
      <c r="E139" s="5">
        <v>2017</v>
      </c>
      <c r="F139" s="14">
        <f t="shared" si="18"/>
        <v>2800</v>
      </c>
      <c r="G139" s="14"/>
      <c r="H139" s="14"/>
      <c r="I139" s="14">
        <v>2800</v>
      </c>
      <c r="J139" s="14"/>
      <c r="K139" s="105"/>
    </row>
    <row r="140" spans="1:11" ht="15.75" x14ac:dyDescent="0.25">
      <c r="A140" s="102"/>
      <c r="B140" s="97"/>
      <c r="C140" s="98"/>
      <c r="D140" s="100"/>
      <c r="E140" s="5">
        <v>2018</v>
      </c>
      <c r="F140" s="14">
        <f t="shared" si="18"/>
        <v>2800</v>
      </c>
      <c r="G140" s="14"/>
      <c r="H140" s="14"/>
      <c r="I140" s="14">
        <v>2800</v>
      </c>
      <c r="J140" s="14"/>
      <c r="K140" s="105"/>
    </row>
    <row r="141" spans="1:11" ht="15.75" x14ac:dyDescent="0.25">
      <c r="A141" s="102"/>
      <c r="B141" s="97"/>
      <c r="C141" s="98"/>
      <c r="D141" s="100"/>
      <c r="E141" s="5">
        <v>2019</v>
      </c>
      <c r="F141" s="14">
        <f t="shared" si="18"/>
        <v>0</v>
      </c>
      <c r="G141" s="14"/>
      <c r="H141" s="14"/>
      <c r="I141" s="14">
        <v>0</v>
      </c>
      <c r="J141" s="14"/>
      <c r="K141" s="105"/>
    </row>
    <row r="142" spans="1:11" ht="15.75" x14ac:dyDescent="0.25">
      <c r="A142" s="103"/>
      <c r="B142" s="97"/>
      <c r="C142" s="99"/>
      <c r="D142" s="101"/>
      <c r="E142" s="8">
        <v>2020</v>
      </c>
      <c r="F142" s="27">
        <v>0</v>
      </c>
      <c r="G142" s="27"/>
      <c r="H142" s="27"/>
      <c r="I142" s="27">
        <v>0</v>
      </c>
      <c r="J142" s="27"/>
      <c r="K142" s="105"/>
    </row>
    <row r="143" spans="1:11" ht="15.75" x14ac:dyDescent="0.25">
      <c r="A143" s="102" t="s">
        <v>77</v>
      </c>
      <c r="B143" s="107" t="s">
        <v>75</v>
      </c>
      <c r="C143" s="98" t="s">
        <v>14</v>
      </c>
      <c r="D143" s="100" t="s">
        <v>76</v>
      </c>
      <c r="E143" s="22" t="s">
        <v>7</v>
      </c>
      <c r="F143" s="25">
        <f>SUM(F144:F150)</f>
        <v>1800</v>
      </c>
      <c r="G143" s="25"/>
      <c r="H143" s="25"/>
      <c r="I143" s="25"/>
      <c r="J143" s="25">
        <f>SUM(J144:J150)</f>
        <v>1800</v>
      </c>
      <c r="K143" s="112" t="s">
        <v>78</v>
      </c>
    </row>
    <row r="144" spans="1:11" ht="15.75" x14ac:dyDescent="0.25">
      <c r="A144" s="102"/>
      <c r="B144" s="107"/>
      <c r="C144" s="98"/>
      <c r="D144" s="100"/>
      <c r="E144" s="5">
        <v>2014</v>
      </c>
      <c r="F144" s="14">
        <f>SUM(G144:J144)</f>
        <v>200</v>
      </c>
      <c r="G144" s="14"/>
      <c r="H144" s="14"/>
      <c r="I144" s="14"/>
      <c r="J144" s="14">
        <v>200</v>
      </c>
      <c r="K144" s="123"/>
    </row>
    <row r="145" spans="1:11" ht="15.75" x14ac:dyDescent="0.25">
      <c r="A145" s="102"/>
      <c r="B145" s="107"/>
      <c r="C145" s="98"/>
      <c r="D145" s="100"/>
      <c r="E145" s="5">
        <v>2015</v>
      </c>
      <c r="F145" s="14">
        <f t="shared" ref="F145:F150" si="19">SUM(G145:J145)</f>
        <v>250</v>
      </c>
      <c r="G145" s="14"/>
      <c r="H145" s="14"/>
      <c r="I145" s="14"/>
      <c r="J145" s="14">
        <v>250</v>
      </c>
      <c r="K145" s="123"/>
    </row>
    <row r="146" spans="1:11" ht="15.75" x14ac:dyDescent="0.25">
      <c r="A146" s="102"/>
      <c r="B146" s="107"/>
      <c r="C146" s="98"/>
      <c r="D146" s="100"/>
      <c r="E146" s="5">
        <v>2016</v>
      </c>
      <c r="F146" s="14">
        <v>0</v>
      </c>
      <c r="G146" s="14"/>
      <c r="H146" s="14"/>
      <c r="I146" s="14"/>
      <c r="J146" s="14">
        <v>0</v>
      </c>
      <c r="K146" s="123"/>
    </row>
    <row r="147" spans="1:11" ht="15.75" x14ac:dyDescent="0.25">
      <c r="A147" s="102"/>
      <c r="B147" s="107"/>
      <c r="C147" s="98"/>
      <c r="D147" s="100"/>
      <c r="E147" s="5">
        <v>2017</v>
      </c>
      <c r="F147" s="14">
        <f t="shared" si="19"/>
        <v>0</v>
      </c>
      <c r="G147" s="14"/>
      <c r="H147" s="14"/>
      <c r="I147" s="14"/>
      <c r="J147" s="14">
        <v>0</v>
      </c>
      <c r="K147" s="123"/>
    </row>
    <row r="148" spans="1:11" ht="15.75" x14ac:dyDescent="0.25">
      <c r="A148" s="102"/>
      <c r="B148" s="107"/>
      <c r="C148" s="98"/>
      <c r="D148" s="100"/>
      <c r="E148" s="5">
        <v>2018</v>
      </c>
      <c r="F148" s="14">
        <f t="shared" si="19"/>
        <v>400</v>
      </c>
      <c r="G148" s="14"/>
      <c r="H148" s="14"/>
      <c r="I148" s="14"/>
      <c r="J148" s="14">
        <v>400</v>
      </c>
      <c r="K148" s="123"/>
    </row>
    <row r="149" spans="1:11" ht="15.75" x14ac:dyDescent="0.25">
      <c r="A149" s="102"/>
      <c r="B149" s="107"/>
      <c r="C149" s="98"/>
      <c r="D149" s="100"/>
      <c r="E149" s="5">
        <v>2019</v>
      </c>
      <c r="F149" s="14">
        <f t="shared" si="19"/>
        <v>450</v>
      </c>
      <c r="G149" s="14"/>
      <c r="H149" s="14"/>
      <c r="I149" s="14"/>
      <c r="J149" s="14">
        <v>450</v>
      </c>
      <c r="K149" s="123"/>
    </row>
    <row r="150" spans="1:11" ht="31.15" customHeight="1" x14ac:dyDescent="0.25">
      <c r="A150" s="103"/>
      <c r="B150" s="96"/>
      <c r="C150" s="99"/>
      <c r="D150" s="101"/>
      <c r="E150" s="8">
        <v>2020</v>
      </c>
      <c r="F150" s="27">
        <f t="shared" si="19"/>
        <v>500</v>
      </c>
      <c r="G150" s="27"/>
      <c r="H150" s="27"/>
      <c r="I150" s="27"/>
      <c r="J150" s="27">
        <v>500</v>
      </c>
      <c r="K150" s="124"/>
    </row>
    <row r="151" spans="1:11" ht="27" customHeight="1" x14ac:dyDescent="0.25">
      <c r="A151" s="102" t="s">
        <v>80</v>
      </c>
      <c r="B151" s="107" t="s">
        <v>79</v>
      </c>
      <c r="C151" s="98" t="s">
        <v>14</v>
      </c>
      <c r="D151" s="100" t="s">
        <v>46</v>
      </c>
      <c r="E151" s="22" t="s">
        <v>7</v>
      </c>
      <c r="F151" s="25">
        <f>SUM(G151:J151)</f>
        <v>2631.6</v>
      </c>
      <c r="G151" s="24"/>
      <c r="H151" s="24"/>
      <c r="I151" s="25">
        <f>SUM(I152:I158)</f>
        <v>2000</v>
      </c>
      <c r="J151" s="25">
        <f>SUM(J152:J158)</f>
        <v>631.6</v>
      </c>
      <c r="K151" s="115" t="s">
        <v>81</v>
      </c>
    </row>
    <row r="152" spans="1:11" ht="15.75" x14ac:dyDescent="0.25">
      <c r="A152" s="102"/>
      <c r="B152" s="107"/>
      <c r="C152" s="98"/>
      <c r="D152" s="100"/>
      <c r="E152" s="5">
        <v>2014</v>
      </c>
      <c r="F152" s="14">
        <f>SUM(G152:J152)</f>
        <v>50</v>
      </c>
      <c r="G152" s="14"/>
      <c r="H152" s="14"/>
      <c r="I152" s="14"/>
      <c r="J152" s="14">
        <v>50</v>
      </c>
      <c r="K152" s="116"/>
    </row>
    <row r="153" spans="1:11" ht="15.75" x14ac:dyDescent="0.25">
      <c r="A153" s="102"/>
      <c r="B153" s="107"/>
      <c r="C153" s="98"/>
      <c r="D153" s="100"/>
      <c r="E153" s="5">
        <v>2015</v>
      </c>
      <c r="F153" s="14">
        <f t="shared" ref="F153:F158" si="20">SUM(G153:J153)</f>
        <v>2060</v>
      </c>
      <c r="G153" s="14"/>
      <c r="H153" s="14"/>
      <c r="I153" s="14">
        <v>2000</v>
      </c>
      <c r="J153" s="14">
        <v>60</v>
      </c>
      <c r="K153" s="116"/>
    </row>
    <row r="154" spans="1:11" ht="15.75" x14ac:dyDescent="0.25">
      <c r="A154" s="102"/>
      <c r="B154" s="107"/>
      <c r="C154" s="98"/>
      <c r="D154" s="100"/>
      <c r="E154" s="5">
        <v>2016</v>
      </c>
      <c r="F154" s="14">
        <f t="shared" si="20"/>
        <v>141.6</v>
      </c>
      <c r="G154" s="14"/>
      <c r="H154" s="14"/>
      <c r="I154" s="14"/>
      <c r="J154" s="14">
        <v>141.6</v>
      </c>
      <c r="K154" s="116"/>
    </row>
    <row r="155" spans="1:11" ht="15.75" x14ac:dyDescent="0.25">
      <c r="A155" s="102"/>
      <c r="B155" s="107"/>
      <c r="C155" s="98"/>
      <c r="D155" s="100"/>
      <c r="E155" s="5">
        <v>2017</v>
      </c>
      <c r="F155" s="14">
        <f t="shared" si="20"/>
        <v>80</v>
      </c>
      <c r="G155" s="14"/>
      <c r="H155" s="14"/>
      <c r="I155" s="14"/>
      <c r="J155" s="14">
        <v>80</v>
      </c>
      <c r="K155" s="116"/>
    </row>
    <row r="156" spans="1:11" ht="15.75" x14ac:dyDescent="0.25">
      <c r="A156" s="102"/>
      <c r="B156" s="107"/>
      <c r="C156" s="98"/>
      <c r="D156" s="100"/>
      <c r="E156" s="5">
        <v>2018</v>
      </c>
      <c r="F156" s="14">
        <f t="shared" si="20"/>
        <v>90</v>
      </c>
      <c r="G156" s="14"/>
      <c r="H156" s="14"/>
      <c r="I156" s="14"/>
      <c r="J156" s="14">
        <v>90</v>
      </c>
      <c r="K156" s="116"/>
    </row>
    <row r="157" spans="1:11" ht="15.75" x14ac:dyDescent="0.25">
      <c r="A157" s="102"/>
      <c r="B157" s="107"/>
      <c r="C157" s="98"/>
      <c r="D157" s="100"/>
      <c r="E157" s="5">
        <v>2019</v>
      </c>
      <c r="F157" s="14">
        <f t="shared" si="20"/>
        <v>100</v>
      </c>
      <c r="G157" s="14"/>
      <c r="H157" s="14"/>
      <c r="I157" s="14"/>
      <c r="J157" s="14">
        <v>100</v>
      </c>
      <c r="K157" s="116"/>
    </row>
    <row r="158" spans="1:11" ht="19.899999999999999" customHeight="1" x14ac:dyDescent="0.25">
      <c r="A158" s="103"/>
      <c r="B158" s="96"/>
      <c r="C158" s="99"/>
      <c r="D158" s="101"/>
      <c r="E158" s="8">
        <v>2020</v>
      </c>
      <c r="F158" s="27">
        <f t="shared" si="20"/>
        <v>110</v>
      </c>
      <c r="G158" s="27"/>
      <c r="H158" s="27"/>
      <c r="I158" s="27"/>
      <c r="J158" s="27">
        <v>110</v>
      </c>
      <c r="K158" s="117"/>
    </row>
    <row r="159" spans="1:11" ht="15.75" x14ac:dyDescent="0.25">
      <c r="A159" s="103" t="s">
        <v>84</v>
      </c>
      <c r="B159" s="107" t="s">
        <v>82</v>
      </c>
      <c r="C159" s="98" t="s">
        <v>37</v>
      </c>
      <c r="D159" s="100" t="s">
        <v>83</v>
      </c>
      <c r="E159" s="34" t="s">
        <v>7</v>
      </c>
      <c r="F159" s="35">
        <f>SUM(F160:F166)</f>
        <v>103180.2</v>
      </c>
      <c r="G159" s="35"/>
      <c r="H159" s="35"/>
      <c r="I159" s="35">
        <f>SUM(I160:I166)</f>
        <v>103180.2</v>
      </c>
      <c r="J159" s="35"/>
      <c r="K159" s="115" t="s">
        <v>85</v>
      </c>
    </row>
    <row r="160" spans="1:11" ht="15.75" x14ac:dyDescent="0.25">
      <c r="A160" s="119"/>
      <c r="B160" s="107"/>
      <c r="C160" s="98"/>
      <c r="D160" s="100"/>
      <c r="E160" s="32">
        <v>2014</v>
      </c>
      <c r="F160" s="36"/>
      <c r="G160" s="36"/>
      <c r="H160" s="36"/>
      <c r="I160" s="36"/>
      <c r="J160" s="36"/>
      <c r="K160" s="116"/>
    </row>
    <row r="161" spans="1:11" ht="15.75" x14ac:dyDescent="0.25">
      <c r="A161" s="119"/>
      <c r="B161" s="107"/>
      <c r="C161" s="98"/>
      <c r="D161" s="100"/>
      <c r="E161" s="32">
        <v>2015</v>
      </c>
      <c r="F161" s="33"/>
      <c r="G161" s="33"/>
      <c r="H161" s="33"/>
      <c r="I161" s="33"/>
      <c r="J161" s="33"/>
      <c r="K161" s="116"/>
    </row>
    <row r="162" spans="1:11" ht="15.75" x14ac:dyDescent="0.25">
      <c r="A162" s="119"/>
      <c r="B162" s="107"/>
      <c r="C162" s="98"/>
      <c r="D162" s="100"/>
      <c r="E162" s="32">
        <v>2016</v>
      </c>
      <c r="F162" s="33"/>
      <c r="G162" s="33"/>
      <c r="H162" s="33"/>
      <c r="I162" s="33"/>
      <c r="J162" s="33"/>
      <c r="K162" s="116"/>
    </row>
    <row r="163" spans="1:11" ht="15.75" x14ac:dyDescent="0.25">
      <c r="A163" s="119"/>
      <c r="B163" s="107"/>
      <c r="C163" s="98"/>
      <c r="D163" s="100"/>
      <c r="E163" s="32">
        <v>2017</v>
      </c>
      <c r="F163" s="33">
        <v>28992.799999999999</v>
      </c>
      <c r="G163" s="33"/>
      <c r="H163" s="33"/>
      <c r="I163" s="33">
        <v>28992.799999999999</v>
      </c>
      <c r="J163" s="33"/>
      <c r="K163" s="116"/>
    </row>
    <row r="164" spans="1:11" ht="15.75" x14ac:dyDescent="0.25">
      <c r="A164" s="119"/>
      <c r="B164" s="107"/>
      <c r="C164" s="98"/>
      <c r="D164" s="100"/>
      <c r="E164" s="32">
        <v>2018</v>
      </c>
      <c r="F164" s="33">
        <f>SUM(G164:J164)</f>
        <v>26327.599999999999</v>
      </c>
      <c r="G164" s="33"/>
      <c r="H164" s="33"/>
      <c r="I164" s="33">
        <v>26327.599999999999</v>
      </c>
      <c r="J164" s="33"/>
      <c r="K164" s="116"/>
    </row>
    <row r="165" spans="1:11" ht="15.75" x14ac:dyDescent="0.25">
      <c r="A165" s="119"/>
      <c r="B165" s="107"/>
      <c r="C165" s="98"/>
      <c r="D165" s="100"/>
      <c r="E165" s="32">
        <v>2019</v>
      </c>
      <c r="F165" s="33">
        <f>SUM(G165:J165)</f>
        <v>27745.8</v>
      </c>
      <c r="G165" s="33"/>
      <c r="H165" s="33"/>
      <c r="I165" s="33">
        <v>27745.8</v>
      </c>
      <c r="J165" s="33"/>
      <c r="K165" s="116"/>
    </row>
    <row r="166" spans="1:11" ht="15.75" x14ac:dyDescent="0.25">
      <c r="A166" s="119"/>
      <c r="B166" s="96"/>
      <c r="C166" s="99"/>
      <c r="D166" s="101"/>
      <c r="E166" s="38">
        <v>2020</v>
      </c>
      <c r="F166" s="39">
        <f>SUM(G166:J166)</f>
        <v>20114</v>
      </c>
      <c r="G166" s="39"/>
      <c r="H166" s="39"/>
      <c r="I166" s="39">
        <v>20114</v>
      </c>
      <c r="J166" s="39"/>
      <c r="K166" s="117"/>
    </row>
    <row r="167" spans="1:11" x14ac:dyDescent="0.25">
      <c r="A167" s="102" t="s">
        <v>89</v>
      </c>
      <c r="B167" s="107" t="s">
        <v>86</v>
      </c>
      <c r="C167" s="98" t="s">
        <v>37</v>
      </c>
      <c r="D167" s="100" t="s">
        <v>87</v>
      </c>
      <c r="E167" s="24" t="s">
        <v>7</v>
      </c>
      <c r="F167" s="25">
        <f>SUM(F168:F174)</f>
        <v>88124.7</v>
      </c>
      <c r="G167" s="25"/>
      <c r="H167" s="25"/>
      <c r="I167" s="25">
        <f>SUM(I168:I174)</f>
        <v>88124.7</v>
      </c>
      <c r="J167" s="17"/>
      <c r="K167" s="120" t="s">
        <v>88</v>
      </c>
    </row>
    <row r="168" spans="1:11" x14ac:dyDescent="0.25">
      <c r="A168" s="102"/>
      <c r="B168" s="107"/>
      <c r="C168" s="98"/>
      <c r="D168" s="100"/>
      <c r="E168" s="11">
        <v>2014</v>
      </c>
      <c r="F168" s="14"/>
      <c r="G168" s="14"/>
      <c r="H168" s="14"/>
      <c r="I168" s="14"/>
      <c r="J168" s="14"/>
      <c r="K168" s="121"/>
    </row>
    <row r="169" spans="1:11" x14ac:dyDescent="0.25">
      <c r="A169" s="102"/>
      <c r="B169" s="107"/>
      <c r="C169" s="98"/>
      <c r="D169" s="100"/>
      <c r="E169" s="11">
        <v>2015</v>
      </c>
      <c r="F169" s="14"/>
      <c r="G169" s="14"/>
      <c r="H169" s="14"/>
      <c r="I169" s="14"/>
      <c r="J169" s="14"/>
      <c r="K169" s="121"/>
    </row>
    <row r="170" spans="1:11" x14ac:dyDescent="0.25">
      <c r="A170" s="102"/>
      <c r="B170" s="107"/>
      <c r="C170" s="98"/>
      <c r="D170" s="100"/>
      <c r="E170" s="11">
        <v>2016</v>
      </c>
      <c r="F170" s="14"/>
      <c r="G170" s="14"/>
      <c r="H170" s="14"/>
      <c r="I170" s="14"/>
      <c r="J170" s="14"/>
      <c r="K170" s="121"/>
    </row>
    <row r="171" spans="1:11" x14ac:dyDescent="0.25">
      <c r="A171" s="102"/>
      <c r="B171" s="107"/>
      <c r="C171" s="98"/>
      <c r="D171" s="100"/>
      <c r="E171" s="11">
        <v>2017</v>
      </c>
      <c r="F171" s="14">
        <f>SUM(G171:J171)</f>
        <v>25854.6</v>
      </c>
      <c r="G171" s="14"/>
      <c r="H171" s="14"/>
      <c r="I171" s="14">
        <v>25854.6</v>
      </c>
      <c r="J171" s="14"/>
      <c r="K171" s="121"/>
    </row>
    <row r="172" spans="1:11" x14ac:dyDescent="0.25">
      <c r="A172" s="102"/>
      <c r="B172" s="107"/>
      <c r="C172" s="98"/>
      <c r="D172" s="100"/>
      <c r="E172" s="11">
        <v>2018</v>
      </c>
      <c r="F172" s="14">
        <f>SUM(G172:J172)</f>
        <v>30227.1</v>
      </c>
      <c r="G172" s="14"/>
      <c r="H172" s="14"/>
      <c r="I172" s="14">
        <v>30227.1</v>
      </c>
      <c r="J172" s="14"/>
      <c r="K172" s="121"/>
    </row>
    <row r="173" spans="1:11" x14ac:dyDescent="0.25">
      <c r="A173" s="102"/>
      <c r="B173" s="107"/>
      <c r="C173" s="98"/>
      <c r="D173" s="100"/>
      <c r="E173" s="11">
        <v>2019</v>
      </c>
      <c r="F173" s="14">
        <f>SUM(G173:J173)</f>
        <v>15328</v>
      </c>
      <c r="G173" s="14"/>
      <c r="H173" s="14"/>
      <c r="I173" s="14">
        <v>15328</v>
      </c>
      <c r="J173" s="14"/>
      <c r="K173" s="121"/>
    </row>
    <row r="174" spans="1:11" x14ac:dyDescent="0.25">
      <c r="A174" s="102"/>
      <c r="B174" s="107"/>
      <c r="C174" s="98"/>
      <c r="D174" s="100"/>
      <c r="E174" s="11">
        <v>2020</v>
      </c>
      <c r="F174" s="14">
        <f>SUM(G174:J174)</f>
        <v>16715</v>
      </c>
      <c r="G174" s="14"/>
      <c r="H174" s="14"/>
      <c r="I174" s="14">
        <v>16715</v>
      </c>
      <c r="J174" s="14"/>
      <c r="K174" s="121"/>
    </row>
    <row r="175" spans="1:11" x14ac:dyDescent="0.25">
      <c r="A175" s="122"/>
      <c r="B175" s="118" t="s">
        <v>97</v>
      </c>
      <c r="C175" s="116"/>
      <c r="D175" s="116"/>
      <c r="E175" s="24" t="s">
        <v>42</v>
      </c>
      <c r="F175" s="25">
        <f>SUM(F176:F182)</f>
        <v>212626.5</v>
      </c>
      <c r="G175" s="25"/>
      <c r="H175" s="25"/>
      <c r="I175" s="25">
        <f t="shared" ref="I175" si="21">SUM(I176:I182)</f>
        <v>210194.9</v>
      </c>
      <c r="J175" s="25">
        <f t="shared" ref="J175" si="22">SUM(J176:J182)</f>
        <v>2431.6</v>
      </c>
      <c r="K175" s="122"/>
    </row>
    <row r="176" spans="1:11" x14ac:dyDescent="0.25">
      <c r="A176" s="122"/>
      <c r="B176" s="116"/>
      <c r="C176" s="116"/>
      <c r="D176" s="116"/>
      <c r="E176" s="11">
        <v>2014</v>
      </c>
      <c r="F176" s="16">
        <f>SUM(G176:J176)</f>
        <v>3980.5</v>
      </c>
      <c r="G176" s="16"/>
      <c r="H176" s="16"/>
      <c r="I176" s="16">
        <f t="shared" ref="I176:J176" si="23">I136+I144+I152+I160+I168</f>
        <v>3730.5</v>
      </c>
      <c r="J176" s="16">
        <f t="shared" si="23"/>
        <v>250</v>
      </c>
      <c r="K176" s="122"/>
    </row>
    <row r="177" spans="1:11" x14ac:dyDescent="0.25">
      <c r="A177" s="122"/>
      <c r="B177" s="116"/>
      <c r="C177" s="116"/>
      <c r="D177" s="116"/>
      <c r="E177" s="11">
        <v>2015</v>
      </c>
      <c r="F177" s="16">
        <f t="shared" ref="F177:F182" si="24">SUM(G177:J177)</f>
        <v>6869.5</v>
      </c>
      <c r="G177" s="16"/>
      <c r="H177" s="16"/>
      <c r="I177" s="16">
        <f t="shared" ref="I177:J182" si="25">I137+I145+I153+I161+I169</f>
        <v>6559.5</v>
      </c>
      <c r="J177" s="16">
        <f t="shared" si="25"/>
        <v>310</v>
      </c>
      <c r="K177" s="122"/>
    </row>
    <row r="178" spans="1:11" x14ac:dyDescent="0.25">
      <c r="A178" s="122"/>
      <c r="B178" s="116"/>
      <c r="C178" s="116"/>
      <c r="D178" s="116"/>
      <c r="E178" s="11">
        <v>2016</v>
      </c>
      <c r="F178" s="16">
        <f t="shared" si="24"/>
        <v>3141.6</v>
      </c>
      <c r="G178" s="16"/>
      <c r="H178" s="16"/>
      <c r="I178" s="16">
        <f>I138+I146+I154+I162+I170</f>
        <v>3000</v>
      </c>
      <c r="J178" s="16">
        <f t="shared" si="25"/>
        <v>141.6</v>
      </c>
      <c r="K178" s="122"/>
    </row>
    <row r="179" spans="1:11" x14ac:dyDescent="0.25">
      <c r="A179" s="122"/>
      <c r="B179" s="116"/>
      <c r="C179" s="116"/>
      <c r="D179" s="116"/>
      <c r="E179" s="11">
        <v>2017</v>
      </c>
      <c r="F179" s="16">
        <f t="shared" si="24"/>
        <v>57727.399999999994</v>
      </c>
      <c r="G179" s="16"/>
      <c r="H179" s="16"/>
      <c r="I179" s="16">
        <f t="shared" si="25"/>
        <v>57647.399999999994</v>
      </c>
      <c r="J179" s="16">
        <f t="shared" si="25"/>
        <v>80</v>
      </c>
      <c r="K179" s="122"/>
    </row>
    <row r="180" spans="1:11" x14ac:dyDescent="0.25">
      <c r="A180" s="122"/>
      <c r="B180" s="116"/>
      <c r="C180" s="116"/>
      <c r="D180" s="116"/>
      <c r="E180" s="11">
        <v>2018</v>
      </c>
      <c r="F180" s="16">
        <f t="shared" si="24"/>
        <v>59844.7</v>
      </c>
      <c r="G180" s="16"/>
      <c r="H180" s="16"/>
      <c r="I180" s="16">
        <f t="shared" si="25"/>
        <v>59354.7</v>
      </c>
      <c r="J180" s="16">
        <f t="shared" si="25"/>
        <v>490</v>
      </c>
      <c r="K180" s="122"/>
    </row>
    <row r="181" spans="1:11" x14ac:dyDescent="0.25">
      <c r="A181" s="122"/>
      <c r="B181" s="116"/>
      <c r="C181" s="116"/>
      <c r="D181" s="116"/>
      <c r="E181" s="11">
        <v>2019</v>
      </c>
      <c r="F181" s="16">
        <f t="shared" si="24"/>
        <v>43623.8</v>
      </c>
      <c r="G181" s="16"/>
      <c r="H181" s="16"/>
      <c r="I181" s="16">
        <f t="shared" si="25"/>
        <v>43073.8</v>
      </c>
      <c r="J181" s="16">
        <f t="shared" si="25"/>
        <v>550</v>
      </c>
      <c r="K181" s="122"/>
    </row>
    <row r="182" spans="1:11" x14ac:dyDescent="0.25">
      <c r="A182" s="122"/>
      <c r="B182" s="116"/>
      <c r="C182" s="116"/>
      <c r="D182" s="116"/>
      <c r="E182" s="11">
        <v>2020</v>
      </c>
      <c r="F182" s="16">
        <f t="shared" si="24"/>
        <v>37439</v>
      </c>
      <c r="G182" s="16"/>
      <c r="H182" s="16"/>
      <c r="I182" s="16">
        <f t="shared" si="25"/>
        <v>36829</v>
      </c>
      <c r="J182" s="16">
        <f t="shared" si="25"/>
        <v>610</v>
      </c>
      <c r="K182" s="122"/>
    </row>
    <row r="183" spans="1:11" ht="15.75" x14ac:dyDescent="0.25">
      <c r="A183" s="41"/>
      <c r="B183" s="114" t="s">
        <v>90</v>
      </c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 ht="15.75" x14ac:dyDescent="0.25">
      <c r="A184" s="102" t="s">
        <v>92</v>
      </c>
      <c r="B184" s="107" t="s">
        <v>91</v>
      </c>
      <c r="C184" s="98" t="s">
        <v>14</v>
      </c>
      <c r="D184" s="100" t="s">
        <v>58</v>
      </c>
      <c r="E184" s="34" t="s">
        <v>7</v>
      </c>
      <c r="F184" s="35">
        <f>SUM(F185:F191)</f>
        <v>2318.4</v>
      </c>
      <c r="G184" s="42"/>
      <c r="H184" s="42"/>
      <c r="I184" s="35">
        <f>SUM(I185:I191)</f>
        <v>466.5</v>
      </c>
      <c r="J184" s="35">
        <f>SUM(J185:J191)</f>
        <v>1851.9</v>
      </c>
      <c r="K184" s="115" t="s">
        <v>93</v>
      </c>
    </row>
    <row r="185" spans="1:11" ht="15.75" x14ac:dyDescent="0.25">
      <c r="A185" s="102"/>
      <c r="B185" s="107"/>
      <c r="C185" s="98"/>
      <c r="D185" s="100"/>
      <c r="E185" s="32">
        <v>2014</v>
      </c>
      <c r="F185" s="33">
        <f>SUM(H185:J185)</f>
        <v>203.5</v>
      </c>
      <c r="G185" s="43"/>
      <c r="H185" s="43"/>
      <c r="I185" s="33">
        <v>103.5</v>
      </c>
      <c r="J185" s="33">
        <v>100</v>
      </c>
      <c r="K185" s="116"/>
    </row>
    <row r="186" spans="1:11" ht="15.75" x14ac:dyDescent="0.25">
      <c r="A186" s="102"/>
      <c r="B186" s="107"/>
      <c r="C186" s="98"/>
      <c r="D186" s="100"/>
      <c r="E186" s="32">
        <v>2015</v>
      </c>
      <c r="F186" s="33">
        <f t="shared" ref="F186:F191" si="26">SUM(H186:J186)</f>
        <v>250</v>
      </c>
      <c r="G186" s="43"/>
      <c r="H186" s="43"/>
      <c r="I186" s="33">
        <v>100</v>
      </c>
      <c r="J186" s="33">
        <v>150</v>
      </c>
      <c r="K186" s="116"/>
    </row>
    <row r="187" spans="1:11" ht="15.75" x14ac:dyDescent="0.25">
      <c r="A187" s="102"/>
      <c r="B187" s="107"/>
      <c r="C187" s="98"/>
      <c r="D187" s="100"/>
      <c r="E187" s="32">
        <v>2016</v>
      </c>
      <c r="F187" s="33">
        <f t="shared" si="26"/>
        <v>350</v>
      </c>
      <c r="G187" s="43"/>
      <c r="H187" s="43"/>
      <c r="I187" s="33">
        <v>150</v>
      </c>
      <c r="J187" s="33">
        <v>200</v>
      </c>
      <c r="K187" s="116"/>
    </row>
    <row r="188" spans="1:11" ht="15.75" x14ac:dyDescent="0.25">
      <c r="A188" s="102"/>
      <c r="B188" s="107"/>
      <c r="C188" s="98"/>
      <c r="D188" s="100"/>
      <c r="E188" s="32">
        <v>2017</v>
      </c>
      <c r="F188" s="33">
        <f t="shared" si="26"/>
        <v>464.9</v>
      </c>
      <c r="G188" s="43"/>
      <c r="H188" s="43"/>
      <c r="I188" s="33">
        <v>113</v>
      </c>
      <c r="J188" s="33">
        <v>351.9</v>
      </c>
      <c r="K188" s="116"/>
    </row>
    <row r="189" spans="1:11" ht="15.75" x14ac:dyDescent="0.25">
      <c r="A189" s="102"/>
      <c r="B189" s="107"/>
      <c r="C189" s="98"/>
      <c r="D189" s="100"/>
      <c r="E189" s="32">
        <v>2018</v>
      </c>
      <c r="F189" s="33">
        <f t="shared" si="26"/>
        <v>300</v>
      </c>
      <c r="G189" s="43"/>
      <c r="H189" s="43"/>
      <c r="I189" s="33"/>
      <c r="J189" s="33">
        <v>300</v>
      </c>
      <c r="K189" s="116"/>
    </row>
    <row r="190" spans="1:11" ht="15.75" x14ac:dyDescent="0.25">
      <c r="A190" s="102"/>
      <c r="B190" s="107"/>
      <c r="C190" s="98"/>
      <c r="D190" s="100"/>
      <c r="E190" s="32">
        <v>2019</v>
      </c>
      <c r="F190" s="33">
        <f t="shared" si="26"/>
        <v>350</v>
      </c>
      <c r="G190" s="43"/>
      <c r="H190" s="43"/>
      <c r="I190" s="33"/>
      <c r="J190" s="33">
        <v>350</v>
      </c>
      <c r="K190" s="116"/>
    </row>
    <row r="191" spans="1:11" ht="15.75" x14ac:dyDescent="0.25">
      <c r="A191" s="103"/>
      <c r="B191" s="96"/>
      <c r="C191" s="99"/>
      <c r="D191" s="101"/>
      <c r="E191" s="38">
        <v>2020</v>
      </c>
      <c r="F191" s="39">
        <f t="shared" si="26"/>
        <v>400</v>
      </c>
      <c r="G191" s="44"/>
      <c r="H191" s="44"/>
      <c r="I191" s="39"/>
      <c r="J191" s="39">
        <v>400</v>
      </c>
      <c r="K191" s="117"/>
    </row>
    <row r="192" spans="1:11" ht="15.75" x14ac:dyDescent="0.25">
      <c r="A192" s="102" t="s">
        <v>95</v>
      </c>
      <c r="B192" s="107" t="s">
        <v>94</v>
      </c>
      <c r="C192" s="98" t="s">
        <v>14</v>
      </c>
      <c r="D192" s="100" t="s">
        <v>58</v>
      </c>
      <c r="E192" s="22" t="s">
        <v>7</v>
      </c>
      <c r="F192" s="24"/>
      <c r="G192" s="24"/>
      <c r="H192" s="24"/>
      <c r="I192" s="24"/>
      <c r="J192" s="24"/>
      <c r="K192" s="115" t="s">
        <v>96</v>
      </c>
    </row>
    <row r="193" spans="1:11" ht="15.75" x14ac:dyDescent="0.25">
      <c r="A193" s="102"/>
      <c r="B193" s="107"/>
      <c r="C193" s="98"/>
      <c r="D193" s="100"/>
      <c r="E193" s="5">
        <v>2014</v>
      </c>
      <c r="F193" s="11"/>
      <c r="G193" s="11"/>
      <c r="H193" s="11"/>
      <c r="I193" s="11"/>
      <c r="J193" s="11"/>
      <c r="K193" s="116"/>
    </row>
    <row r="194" spans="1:11" ht="15.75" x14ac:dyDescent="0.25">
      <c r="A194" s="102"/>
      <c r="B194" s="107"/>
      <c r="C194" s="98"/>
      <c r="D194" s="100"/>
      <c r="E194" s="5">
        <v>2015</v>
      </c>
      <c r="F194" s="11"/>
      <c r="G194" s="11"/>
      <c r="H194" s="11"/>
      <c r="I194" s="11"/>
      <c r="J194" s="11"/>
      <c r="K194" s="116"/>
    </row>
    <row r="195" spans="1:11" ht="15.75" x14ac:dyDescent="0.25">
      <c r="A195" s="102"/>
      <c r="B195" s="107"/>
      <c r="C195" s="98"/>
      <c r="D195" s="100"/>
      <c r="E195" s="5">
        <v>2016</v>
      </c>
      <c r="F195" s="11"/>
      <c r="G195" s="11"/>
      <c r="H195" s="11"/>
      <c r="I195" s="11"/>
      <c r="J195" s="11"/>
      <c r="K195" s="116"/>
    </row>
    <row r="196" spans="1:11" ht="15.75" x14ac:dyDescent="0.25">
      <c r="A196" s="102"/>
      <c r="B196" s="107"/>
      <c r="C196" s="98"/>
      <c r="D196" s="100"/>
      <c r="E196" s="5">
        <v>2017</v>
      </c>
      <c r="F196" s="11"/>
      <c r="G196" s="11"/>
      <c r="H196" s="11"/>
      <c r="I196" s="11"/>
      <c r="J196" s="11"/>
      <c r="K196" s="116"/>
    </row>
    <row r="197" spans="1:11" ht="15.75" x14ac:dyDescent="0.25">
      <c r="A197" s="102"/>
      <c r="B197" s="107"/>
      <c r="C197" s="98"/>
      <c r="D197" s="100"/>
      <c r="E197" s="5">
        <v>2018</v>
      </c>
      <c r="F197" s="11"/>
      <c r="G197" s="11"/>
      <c r="H197" s="11"/>
      <c r="I197" s="11"/>
      <c r="J197" s="11"/>
      <c r="K197" s="116"/>
    </row>
    <row r="198" spans="1:11" ht="15.75" x14ac:dyDescent="0.25">
      <c r="A198" s="102"/>
      <c r="B198" s="107"/>
      <c r="C198" s="98"/>
      <c r="D198" s="100"/>
      <c r="E198" s="5">
        <v>2019</v>
      </c>
      <c r="F198" s="11"/>
      <c r="G198" s="11"/>
      <c r="H198" s="11"/>
      <c r="I198" s="11"/>
      <c r="J198" s="11"/>
      <c r="K198" s="116"/>
    </row>
    <row r="199" spans="1:11" ht="63" customHeight="1" x14ac:dyDescent="0.25">
      <c r="A199" s="102"/>
      <c r="B199" s="107"/>
      <c r="C199" s="98"/>
      <c r="D199" s="100"/>
      <c r="E199" s="5">
        <v>2020</v>
      </c>
      <c r="F199" s="11"/>
      <c r="G199" s="11"/>
      <c r="H199" s="11"/>
      <c r="I199" s="11"/>
      <c r="J199" s="11"/>
      <c r="K199" s="116"/>
    </row>
    <row r="200" spans="1:11" ht="15.75" x14ac:dyDescent="0.25">
      <c r="A200" s="102" t="s">
        <v>200</v>
      </c>
      <c r="B200" s="107" t="s">
        <v>202</v>
      </c>
      <c r="C200" s="98" t="s">
        <v>201</v>
      </c>
      <c r="D200" s="100" t="s">
        <v>58</v>
      </c>
      <c r="E200" s="22" t="s">
        <v>7</v>
      </c>
      <c r="F200" s="24">
        <f>SUM(F201:F207)</f>
        <v>2948.0999999999995</v>
      </c>
      <c r="G200" s="24"/>
      <c r="H200" s="24"/>
      <c r="I200" s="24">
        <f>SUM(I201:I207)</f>
        <v>2948.0999999999995</v>
      </c>
      <c r="J200" s="24"/>
      <c r="K200" s="115" t="s">
        <v>96</v>
      </c>
    </row>
    <row r="201" spans="1:11" ht="15.75" x14ac:dyDescent="0.25">
      <c r="A201" s="102"/>
      <c r="B201" s="107"/>
      <c r="C201" s="98"/>
      <c r="D201" s="100"/>
      <c r="E201" s="65">
        <v>2014</v>
      </c>
      <c r="F201" s="67"/>
      <c r="G201" s="67"/>
      <c r="H201" s="67"/>
      <c r="I201" s="67"/>
      <c r="J201" s="67"/>
      <c r="K201" s="116"/>
    </row>
    <row r="202" spans="1:11" ht="15.75" x14ac:dyDescent="0.25">
      <c r="A202" s="102"/>
      <c r="B202" s="107"/>
      <c r="C202" s="98"/>
      <c r="D202" s="100"/>
      <c r="E202" s="65">
        <v>2015</v>
      </c>
      <c r="F202" s="67"/>
      <c r="G202" s="67"/>
      <c r="H202" s="67"/>
      <c r="I202" s="67"/>
      <c r="J202" s="67"/>
      <c r="K202" s="116"/>
    </row>
    <row r="203" spans="1:11" ht="15.75" x14ac:dyDescent="0.25">
      <c r="A203" s="102"/>
      <c r="B203" s="107"/>
      <c r="C203" s="98"/>
      <c r="D203" s="100"/>
      <c r="E203" s="65">
        <v>2016</v>
      </c>
      <c r="F203" s="67"/>
      <c r="G203" s="67"/>
      <c r="H203" s="67"/>
      <c r="I203" s="67"/>
      <c r="J203" s="67"/>
      <c r="K203" s="116"/>
    </row>
    <row r="204" spans="1:11" ht="15.75" x14ac:dyDescent="0.25">
      <c r="A204" s="102"/>
      <c r="B204" s="107"/>
      <c r="C204" s="98"/>
      <c r="D204" s="100"/>
      <c r="E204" s="65">
        <v>2017</v>
      </c>
      <c r="F204" s="67"/>
      <c r="G204" s="67"/>
      <c r="H204" s="67"/>
      <c r="I204" s="67"/>
      <c r="J204" s="67"/>
      <c r="K204" s="116"/>
    </row>
    <row r="205" spans="1:11" ht="15.75" x14ac:dyDescent="0.25">
      <c r="A205" s="102"/>
      <c r="B205" s="107"/>
      <c r="C205" s="98"/>
      <c r="D205" s="100"/>
      <c r="E205" s="65">
        <v>2018</v>
      </c>
      <c r="F205" s="67">
        <f t="shared" ref="F205" si="27">SUM(G205:J205)</f>
        <v>1288.3</v>
      </c>
      <c r="G205" s="67"/>
      <c r="H205" s="67"/>
      <c r="I205" s="71">
        <v>1288.3</v>
      </c>
      <c r="J205" s="67"/>
      <c r="K205" s="116"/>
    </row>
    <row r="206" spans="1:11" ht="15.75" x14ac:dyDescent="0.25">
      <c r="A206" s="102"/>
      <c r="B206" s="107"/>
      <c r="C206" s="98"/>
      <c r="D206" s="100"/>
      <c r="E206" s="65">
        <v>2019</v>
      </c>
      <c r="F206" s="67">
        <f>SUM(G206:J206)</f>
        <v>1289.5999999999999</v>
      </c>
      <c r="G206" s="67"/>
      <c r="H206" s="67"/>
      <c r="I206" s="71">
        <v>1289.5999999999999</v>
      </c>
      <c r="J206" s="67"/>
      <c r="K206" s="116"/>
    </row>
    <row r="207" spans="1:11" ht="19.5" customHeight="1" x14ac:dyDescent="0.25">
      <c r="A207" s="102"/>
      <c r="B207" s="107"/>
      <c r="C207" s="98"/>
      <c r="D207" s="100"/>
      <c r="E207" s="65">
        <v>2020</v>
      </c>
      <c r="F207" s="67">
        <f>SUM(G207:J207)</f>
        <v>370.2</v>
      </c>
      <c r="G207" s="67"/>
      <c r="H207" s="67"/>
      <c r="I207" s="67">
        <v>370.2</v>
      </c>
      <c r="J207" s="67"/>
      <c r="K207" s="116"/>
    </row>
    <row r="208" spans="1:11" x14ac:dyDescent="0.25">
      <c r="A208" s="122"/>
      <c r="B208" s="118" t="s">
        <v>98</v>
      </c>
      <c r="C208" s="116"/>
      <c r="D208" s="116"/>
      <c r="E208" s="24" t="s">
        <v>42</v>
      </c>
      <c r="F208" s="25">
        <f>SUM(F209:F215)</f>
        <v>5266.4999999999991</v>
      </c>
      <c r="G208" s="25"/>
      <c r="H208" s="25"/>
      <c r="I208" s="25">
        <f t="shared" ref="I208:J208" si="28">SUM(I209:I215)</f>
        <v>3414.5999999999995</v>
      </c>
      <c r="J208" s="25">
        <f t="shared" si="28"/>
        <v>1851.9</v>
      </c>
      <c r="K208" s="122"/>
    </row>
    <row r="209" spans="1:11" x14ac:dyDescent="0.25">
      <c r="A209" s="122"/>
      <c r="B209" s="116"/>
      <c r="C209" s="116"/>
      <c r="D209" s="116"/>
      <c r="E209" s="11">
        <v>2014</v>
      </c>
      <c r="F209" s="16">
        <f>SUM(G209:J209)</f>
        <v>203.5</v>
      </c>
      <c r="G209" s="16"/>
      <c r="H209" s="16"/>
      <c r="I209" s="16">
        <f t="shared" ref="I209:J212" si="29">I185+I193</f>
        <v>103.5</v>
      </c>
      <c r="J209" s="16">
        <f t="shared" si="29"/>
        <v>100</v>
      </c>
      <c r="K209" s="122"/>
    </row>
    <row r="210" spans="1:11" x14ac:dyDescent="0.25">
      <c r="A210" s="122"/>
      <c r="B210" s="116"/>
      <c r="C210" s="116"/>
      <c r="D210" s="116"/>
      <c r="E210" s="11">
        <v>2015</v>
      </c>
      <c r="F210" s="16">
        <f t="shared" ref="F210:F215" si="30">SUM(G210:J210)</f>
        <v>250</v>
      </c>
      <c r="G210" s="16"/>
      <c r="H210" s="16"/>
      <c r="I210" s="16">
        <f t="shared" si="29"/>
        <v>100</v>
      </c>
      <c r="J210" s="16">
        <f t="shared" si="29"/>
        <v>150</v>
      </c>
      <c r="K210" s="122"/>
    </row>
    <row r="211" spans="1:11" x14ac:dyDescent="0.25">
      <c r="A211" s="122"/>
      <c r="B211" s="116"/>
      <c r="C211" s="116"/>
      <c r="D211" s="116"/>
      <c r="E211" s="11">
        <v>2016</v>
      </c>
      <c r="F211" s="16">
        <f t="shared" si="30"/>
        <v>350</v>
      </c>
      <c r="G211" s="16"/>
      <c r="H211" s="16"/>
      <c r="I211" s="16">
        <f t="shared" si="29"/>
        <v>150</v>
      </c>
      <c r="J211" s="16">
        <f t="shared" si="29"/>
        <v>200</v>
      </c>
      <c r="K211" s="122"/>
    </row>
    <row r="212" spans="1:11" x14ac:dyDescent="0.25">
      <c r="A212" s="122"/>
      <c r="B212" s="116"/>
      <c r="C212" s="116"/>
      <c r="D212" s="116"/>
      <c r="E212" s="11">
        <v>2017</v>
      </c>
      <c r="F212" s="16">
        <f t="shared" si="30"/>
        <v>464.9</v>
      </c>
      <c r="G212" s="16"/>
      <c r="H212" s="16"/>
      <c r="I212" s="16">
        <f t="shared" si="29"/>
        <v>113</v>
      </c>
      <c r="J212" s="16">
        <f t="shared" si="29"/>
        <v>351.9</v>
      </c>
      <c r="K212" s="122"/>
    </row>
    <row r="213" spans="1:11" x14ac:dyDescent="0.25">
      <c r="A213" s="122"/>
      <c r="B213" s="116"/>
      <c r="C213" s="116"/>
      <c r="D213" s="116"/>
      <c r="E213" s="11">
        <v>2018</v>
      </c>
      <c r="F213" s="16">
        <f t="shared" si="30"/>
        <v>1588.3</v>
      </c>
      <c r="G213" s="16"/>
      <c r="H213" s="16"/>
      <c r="I213" s="69">
        <f>SUM(I189+I197+I205)</f>
        <v>1288.3</v>
      </c>
      <c r="J213" s="16">
        <f>J189+J197</f>
        <v>300</v>
      </c>
      <c r="K213" s="122"/>
    </row>
    <row r="214" spans="1:11" x14ac:dyDescent="0.25">
      <c r="A214" s="122"/>
      <c r="B214" s="116"/>
      <c r="C214" s="116"/>
      <c r="D214" s="116"/>
      <c r="E214" s="11">
        <v>2019</v>
      </c>
      <c r="F214" s="16">
        <f t="shared" si="30"/>
        <v>1639.6</v>
      </c>
      <c r="G214" s="16"/>
      <c r="H214" s="16"/>
      <c r="I214" s="69">
        <f>SUM(I190+I198+I206)</f>
        <v>1289.5999999999999</v>
      </c>
      <c r="J214" s="16">
        <f>J190+J198</f>
        <v>350</v>
      </c>
      <c r="K214" s="122"/>
    </row>
    <row r="215" spans="1:11" x14ac:dyDescent="0.25">
      <c r="A215" s="122"/>
      <c r="B215" s="116"/>
      <c r="C215" s="116"/>
      <c r="D215" s="116"/>
      <c r="E215" s="11">
        <v>2020</v>
      </c>
      <c r="F215" s="16">
        <f t="shared" si="30"/>
        <v>770.2</v>
      </c>
      <c r="G215" s="16"/>
      <c r="H215" s="16"/>
      <c r="I215" s="69">
        <f>SUM(I191+I199+I207)</f>
        <v>370.2</v>
      </c>
      <c r="J215" s="16">
        <f>J191+J199</f>
        <v>400</v>
      </c>
      <c r="K215" s="122"/>
    </row>
    <row r="216" spans="1:11" ht="15.75" x14ac:dyDescent="0.25">
      <c r="A216" s="41"/>
      <c r="B216" s="94" t="s">
        <v>99</v>
      </c>
      <c r="C216" s="95"/>
      <c r="D216" s="95"/>
      <c r="E216" s="95"/>
      <c r="F216" s="95"/>
      <c r="G216" s="95"/>
      <c r="H216" s="95"/>
      <c r="I216" s="95"/>
      <c r="J216" s="95"/>
      <c r="K216" s="95"/>
    </row>
    <row r="217" spans="1:11" ht="15.75" x14ac:dyDescent="0.25">
      <c r="A217" s="102" t="s">
        <v>102</v>
      </c>
      <c r="B217" s="96" t="s">
        <v>100</v>
      </c>
      <c r="C217" s="98" t="s">
        <v>14</v>
      </c>
      <c r="D217" s="100" t="s">
        <v>58</v>
      </c>
      <c r="E217" s="22" t="s">
        <v>7</v>
      </c>
      <c r="F217" s="25">
        <f>SUM(F218:F224)</f>
        <v>13456.3</v>
      </c>
      <c r="G217" s="46"/>
      <c r="H217" s="46" t="s">
        <v>101</v>
      </c>
      <c r="I217" s="25">
        <f>SUM(I218:I224)</f>
        <v>5078.7</v>
      </c>
      <c r="J217" s="25">
        <f>SUM(J218:J224)</f>
        <v>4427.7</v>
      </c>
      <c r="K217" s="104" t="s">
        <v>103</v>
      </c>
    </row>
    <row r="218" spans="1:11" ht="15.75" x14ac:dyDescent="0.25">
      <c r="A218" s="102"/>
      <c r="B218" s="97"/>
      <c r="C218" s="98"/>
      <c r="D218" s="100"/>
      <c r="E218" s="5">
        <v>2014</v>
      </c>
      <c r="F218" s="16">
        <f>SUM(G218:J218)</f>
        <v>265</v>
      </c>
      <c r="G218" s="16"/>
      <c r="H218" s="16"/>
      <c r="I218" s="16"/>
      <c r="J218" s="16">
        <f>J226+J234</f>
        <v>265</v>
      </c>
      <c r="K218" s="105"/>
    </row>
    <row r="219" spans="1:11" ht="15.75" x14ac:dyDescent="0.25">
      <c r="A219" s="102"/>
      <c r="B219" s="97"/>
      <c r="C219" s="98"/>
      <c r="D219" s="100"/>
      <c r="E219" s="5">
        <v>2015</v>
      </c>
      <c r="F219" s="16">
        <f t="shared" ref="F219:F224" si="31">SUM(G219:J219)</f>
        <v>4289.8</v>
      </c>
      <c r="G219" s="16"/>
      <c r="H219" s="16">
        <f t="shared" ref="H219:J224" si="32">H227+H235</f>
        <v>3949.9</v>
      </c>
      <c r="I219" s="16">
        <f t="shared" si="32"/>
        <v>39.9</v>
      </c>
      <c r="J219" s="16">
        <f t="shared" si="32"/>
        <v>300</v>
      </c>
      <c r="K219" s="105"/>
    </row>
    <row r="220" spans="1:11" ht="15.75" x14ac:dyDescent="0.25">
      <c r="A220" s="102"/>
      <c r="B220" s="97"/>
      <c r="C220" s="98"/>
      <c r="D220" s="100"/>
      <c r="E220" s="5">
        <v>2016</v>
      </c>
      <c r="F220" s="16">
        <f t="shared" si="31"/>
        <v>1025.8</v>
      </c>
      <c r="G220" s="16"/>
      <c r="H220" s="16"/>
      <c r="I220" s="16">
        <f t="shared" si="32"/>
        <v>38.799999999999997</v>
      </c>
      <c r="J220" s="16">
        <f t="shared" si="32"/>
        <v>987</v>
      </c>
      <c r="K220" s="105"/>
    </row>
    <row r="221" spans="1:11" ht="15.75" x14ac:dyDescent="0.25">
      <c r="A221" s="102"/>
      <c r="B221" s="97"/>
      <c r="C221" s="98"/>
      <c r="D221" s="100"/>
      <c r="E221" s="5">
        <v>2017</v>
      </c>
      <c r="F221" s="16">
        <f t="shared" si="31"/>
        <v>6375.7</v>
      </c>
      <c r="G221" s="16"/>
      <c r="H221" s="16"/>
      <c r="I221" s="16">
        <f t="shared" si="32"/>
        <v>5000</v>
      </c>
      <c r="J221" s="16">
        <v>1375.7</v>
      </c>
      <c r="K221" s="105"/>
    </row>
    <row r="222" spans="1:11" ht="15.75" x14ac:dyDescent="0.25">
      <c r="A222" s="102"/>
      <c r="B222" s="97"/>
      <c r="C222" s="98"/>
      <c r="D222" s="100"/>
      <c r="E222" s="5">
        <v>2018</v>
      </c>
      <c r="F222" s="16">
        <f t="shared" si="31"/>
        <v>450</v>
      </c>
      <c r="G222" s="16"/>
      <c r="H222" s="16"/>
      <c r="I222" s="16"/>
      <c r="J222" s="16">
        <f t="shared" si="32"/>
        <v>450</v>
      </c>
      <c r="K222" s="105"/>
    </row>
    <row r="223" spans="1:11" ht="15.75" x14ac:dyDescent="0.25">
      <c r="A223" s="102"/>
      <c r="B223" s="97"/>
      <c r="C223" s="98"/>
      <c r="D223" s="100"/>
      <c r="E223" s="5">
        <v>2019</v>
      </c>
      <c r="F223" s="16">
        <f t="shared" si="31"/>
        <v>500</v>
      </c>
      <c r="G223" s="16"/>
      <c r="H223" s="16"/>
      <c r="I223" s="16">
        <v>0</v>
      </c>
      <c r="J223" s="16">
        <f t="shared" si="32"/>
        <v>500</v>
      </c>
      <c r="K223" s="105"/>
    </row>
    <row r="224" spans="1:11" ht="15.75" x14ac:dyDescent="0.25">
      <c r="A224" s="103"/>
      <c r="B224" s="97"/>
      <c r="C224" s="99"/>
      <c r="D224" s="101"/>
      <c r="E224" s="18">
        <v>2020</v>
      </c>
      <c r="F224" s="27">
        <f t="shared" si="31"/>
        <v>550</v>
      </c>
      <c r="G224" s="27"/>
      <c r="H224" s="16"/>
      <c r="I224" s="16"/>
      <c r="J224" s="16">
        <f t="shared" si="32"/>
        <v>550</v>
      </c>
      <c r="K224" s="106"/>
    </row>
    <row r="225" spans="1:11" ht="15.75" x14ac:dyDescent="0.25">
      <c r="A225" s="102" t="s">
        <v>105</v>
      </c>
      <c r="B225" s="107" t="s">
        <v>104</v>
      </c>
      <c r="C225" s="98" t="s">
        <v>14</v>
      </c>
      <c r="D225" s="100" t="s">
        <v>58</v>
      </c>
      <c r="E225" s="22" t="s">
        <v>7</v>
      </c>
      <c r="F225" s="25">
        <f>SUM(G225:J225)</f>
        <v>6117</v>
      </c>
      <c r="G225" s="25"/>
      <c r="H225" s="25">
        <f>SUM(H226:H232)</f>
        <v>949.9</v>
      </c>
      <c r="I225" s="25">
        <f>SUM(I226:I232)</f>
        <v>3113.4</v>
      </c>
      <c r="J225" s="25">
        <f>SUM(J226:J232)</f>
        <v>2053.6999999999998</v>
      </c>
      <c r="K225" s="104" t="s">
        <v>103</v>
      </c>
    </row>
    <row r="226" spans="1:11" ht="15.75" x14ac:dyDescent="0.25">
      <c r="A226" s="102"/>
      <c r="B226" s="107"/>
      <c r="C226" s="98"/>
      <c r="D226" s="100"/>
      <c r="E226" s="5">
        <v>2014</v>
      </c>
      <c r="F226" s="16">
        <f>SUM(G226:J226)</f>
        <v>132.5</v>
      </c>
      <c r="G226" s="16"/>
      <c r="H226" s="16"/>
      <c r="I226" s="16"/>
      <c r="J226" s="16">
        <v>132.5</v>
      </c>
      <c r="K226" s="105"/>
    </row>
    <row r="227" spans="1:11" ht="15.75" x14ac:dyDescent="0.25">
      <c r="A227" s="102"/>
      <c r="B227" s="107"/>
      <c r="C227" s="98"/>
      <c r="D227" s="100"/>
      <c r="E227" s="5">
        <v>2015</v>
      </c>
      <c r="F227" s="16">
        <f t="shared" ref="F227:F232" si="33">SUM(G227:J227)</f>
        <v>1109.5</v>
      </c>
      <c r="G227" s="16"/>
      <c r="H227" s="16">
        <v>949.9</v>
      </c>
      <c r="I227" s="16">
        <v>9.6</v>
      </c>
      <c r="J227" s="16">
        <v>150</v>
      </c>
      <c r="K227" s="105"/>
    </row>
    <row r="228" spans="1:11" ht="15.75" x14ac:dyDescent="0.25">
      <c r="A228" s="102"/>
      <c r="B228" s="107"/>
      <c r="C228" s="98"/>
      <c r="D228" s="100"/>
      <c r="E228" s="5">
        <v>2016</v>
      </c>
      <c r="F228" s="16">
        <f t="shared" si="33"/>
        <v>483.5</v>
      </c>
      <c r="G228" s="28"/>
      <c r="H228" s="28"/>
      <c r="I228" s="16">
        <v>8.5</v>
      </c>
      <c r="J228" s="16">
        <v>475</v>
      </c>
      <c r="K228" s="105"/>
    </row>
    <row r="229" spans="1:11" ht="15.75" x14ac:dyDescent="0.25">
      <c r="A229" s="102"/>
      <c r="B229" s="107"/>
      <c r="C229" s="98"/>
      <c r="D229" s="100"/>
      <c r="E229" s="5">
        <v>2017</v>
      </c>
      <c r="F229" s="16">
        <f t="shared" si="33"/>
        <v>3641.5</v>
      </c>
      <c r="G229" s="16"/>
      <c r="H229" s="16"/>
      <c r="I229" s="16">
        <v>3095.3</v>
      </c>
      <c r="J229" s="16">
        <v>546.20000000000005</v>
      </c>
      <c r="K229" s="105"/>
    </row>
    <row r="230" spans="1:11" ht="15.75" x14ac:dyDescent="0.25">
      <c r="A230" s="102"/>
      <c r="B230" s="107"/>
      <c r="C230" s="98"/>
      <c r="D230" s="100"/>
      <c r="E230" s="5">
        <v>2018</v>
      </c>
      <c r="F230" s="16">
        <v>225</v>
      </c>
      <c r="G230" s="16"/>
      <c r="H230" s="16"/>
      <c r="I230" s="16"/>
      <c r="J230" s="16">
        <v>225</v>
      </c>
      <c r="K230" s="105"/>
    </row>
    <row r="231" spans="1:11" ht="15.75" x14ac:dyDescent="0.25">
      <c r="A231" s="102"/>
      <c r="B231" s="107"/>
      <c r="C231" s="98"/>
      <c r="D231" s="100"/>
      <c r="E231" s="5">
        <v>2019</v>
      </c>
      <c r="F231" s="16">
        <f t="shared" si="33"/>
        <v>250</v>
      </c>
      <c r="G231" s="16"/>
      <c r="H231" s="16"/>
      <c r="I231" s="16">
        <v>0</v>
      </c>
      <c r="J231" s="16">
        <v>250</v>
      </c>
      <c r="K231" s="105"/>
    </row>
    <row r="232" spans="1:11" ht="15.75" x14ac:dyDescent="0.25">
      <c r="A232" s="103"/>
      <c r="B232" s="96"/>
      <c r="C232" s="99"/>
      <c r="D232" s="101"/>
      <c r="E232" s="18">
        <v>2020</v>
      </c>
      <c r="F232" s="27">
        <f t="shared" si="33"/>
        <v>275</v>
      </c>
      <c r="G232" s="27"/>
      <c r="H232" s="27"/>
      <c r="I232" s="27"/>
      <c r="J232" s="27">
        <v>275</v>
      </c>
      <c r="K232" s="105"/>
    </row>
    <row r="233" spans="1:11" ht="15.75" x14ac:dyDescent="0.25">
      <c r="A233" s="102" t="s">
        <v>107</v>
      </c>
      <c r="B233" s="108" t="s">
        <v>106</v>
      </c>
      <c r="C233" s="98" t="s">
        <v>14</v>
      </c>
      <c r="D233" s="100" t="s">
        <v>58</v>
      </c>
      <c r="E233" s="22" t="s">
        <v>7</v>
      </c>
      <c r="F233" s="25">
        <f>SUM(G233:J233)</f>
        <v>7339.3</v>
      </c>
      <c r="G233" s="25"/>
      <c r="H233" s="25">
        <f>SUM(H234:H240)</f>
        <v>3000</v>
      </c>
      <c r="I233" s="25">
        <f t="shared" ref="I233:J233" si="34">SUM(I234:I240)</f>
        <v>1965.3</v>
      </c>
      <c r="J233" s="25">
        <f t="shared" si="34"/>
        <v>2374</v>
      </c>
      <c r="K233" s="112" t="s">
        <v>103</v>
      </c>
    </row>
    <row r="234" spans="1:11" ht="15.75" x14ac:dyDescent="0.25">
      <c r="A234" s="102"/>
      <c r="B234" s="108"/>
      <c r="C234" s="98"/>
      <c r="D234" s="100"/>
      <c r="E234" s="5">
        <v>2014</v>
      </c>
      <c r="F234" s="16">
        <f t="shared" ref="F234:F240" si="35">SUM(G234:J234)</f>
        <v>132.5</v>
      </c>
      <c r="G234" s="16"/>
      <c r="H234" s="16"/>
      <c r="I234" s="16"/>
      <c r="J234" s="16">
        <v>132.5</v>
      </c>
      <c r="K234" s="113"/>
    </row>
    <row r="235" spans="1:11" ht="15.75" x14ac:dyDescent="0.25">
      <c r="A235" s="102"/>
      <c r="B235" s="108"/>
      <c r="C235" s="98"/>
      <c r="D235" s="100"/>
      <c r="E235" s="5">
        <v>2015</v>
      </c>
      <c r="F235" s="16">
        <f t="shared" si="35"/>
        <v>3180.3</v>
      </c>
      <c r="G235" s="16"/>
      <c r="H235" s="16">
        <v>3000</v>
      </c>
      <c r="I235" s="16">
        <v>30.3</v>
      </c>
      <c r="J235" s="16">
        <v>150</v>
      </c>
      <c r="K235" s="113"/>
    </row>
    <row r="236" spans="1:11" ht="15.75" x14ac:dyDescent="0.25">
      <c r="A236" s="102"/>
      <c r="B236" s="108"/>
      <c r="C236" s="98"/>
      <c r="D236" s="100"/>
      <c r="E236" s="5">
        <v>2016</v>
      </c>
      <c r="F236" s="16">
        <f t="shared" si="35"/>
        <v>542.29999999999995</v>
      </c>
      <c r="G236" s="28"/>
      <c r="H236" s="28"/>
      <c r="I236" s="16">
        <v>30.3</v>
      </c>
      <c r="J236" s="16">
        <v>512</v>
      </c>
      <c r="K236" s="113"/>
    </row>
    <row r="237" spans="1:11" ht="15.75" x14ac:dyDescent="0.25">
      <c r="A237" s="102"/>
      <c r="B237" s="108"/>
      <c r="C237" s="98"/>
      <c r="D237" s="100"/>
      <c r="E237" s="5">
        <v>2017</v>
      </c>
      <c r="F237" s="16">
        <f t="shared" si="35"/>
        <v>2734.2</v>
      </c>
      <c r="G237" s="16"/>
      <c r="H237" s="16"/>
      <c r="I237" s="16">
        <v>1904.7</v>
      </c>
      <c r="J237" s="16">
        <v>829.5</v>
      </c>
      <c r="K237" s="113"/>
    </row>
    <row r="238" spans="1:11" ht="15.75" x14ac:dyDescent="0.25">
      <c r="A238" s="102"/>
      <c r="B238" s="108"/>
      <c r="C238" s="98"/>
      <c r="D238" s="100"/>
      <c r="E238" s="5">
        <v>2018</v>
      </c>
      <c r="F238" s="16">
        <f t="shared" si="35"/>
        <v>225</v>
      </c>
      <c r="G238" s="16"/>
      <c r="H238" s="16"/>
      <c r="I238" s="16"/>
      <c r="J238" s="16">
        <v>225</v>
      </c>
      <c r="K238" s="113"/>
    </row>
    <row r="239" spans="1:11" ht="15.75" x14ac:dyDescent="0.25">
      <c r="A239" s="102"/>
      <c r="B239" s="108"/>
      <c r="C239" s="98"/>
      <c r="D239" s="100"/>
      <c r="E239" s="5">
        <v>2019</v>
      </c>
      <c r="F239" s="16">
        <f t="shared" si="35"/>
        <v>250</v>
      </c>
      <c r="G239" s="16"/>
      <c r="H239" s="16"/>
      <c r="I239" s="16"/>
      <c r="J239" s="16">
        <v>250</v>
      </c>
      <c r="K239" s="113"/>
    </row>
    <row r="240" spans="1:11" ht="15.75" x14ac:dyDescent="0.25">
      <c r="A240" s="103"/>
      <c r="B240" s="109"/>
      <c r="C240" s="99"/>
      <c r="D240" s="101"/>
      <c r="E240" s="18">
        <v>2020</v>
      </c>
      <c r="F240" s="27">
        <f t="shared" si="35"/>
        <v>275</v>
      </c>
      <c r="G240" s="27"/>
      <c r="H240" s="27"/>
      <c r="I240" s="27"/>
      <c r="J240" s="27">
        <v>275</v>
      </c>
      <c r="K240" s="113"/>
    </row>
    <row r="241" spans="1:11" ht="17.45" customHeight="1" x14ac:dyDescent="0.25">
      <c r="A241" s="102" t="s">
        <v>110</v>
      </c>
      <c r="B241" s="107" t="s">
        <v>108</v>
      </c>
      <c r="C241" s="98" t="s">
        <v>53</v>
      </c>
      <c r="D241" s="100" t="s">
        <v>109</v>
      </c>
      <c r="E241" s="22" t="s">
        <v>7</v>
      </c>
      <c r="F241" s="47">
        <f>SUM(G241:J241)</f>
        <v>8590</v>
      </c>
      <c r="G241" s="47"/>
      <c r="H241" s="47">
        <v>5534.1</v>
      </c>
      <c r="I241" s="47">
        <f>SUM(I242:I248)</f>
        <v>3055.9</v>
      </c>
      <c r="J241" s="47"/>
      <c r="K241" s="112" t="s">
        <v>111</v>
      </c>
    </row>
    <row r="242" spans="1:11" ht="15.75" x14ac:dyDescent="0.25">
      <c r="A242" s="102"/>
      <c r="B242" s="107"/>
      <c r="C242" s="98"/>
      <c r="D242" s="100"/>
      <c r="E242" s="5">
        <v>2014</v>
      </c>
      <c r="F242" s="13"/>
      <c r="G242" s="13"/>
      <c r="H242" s="13"/>
      <c r="I242" s="13"/>
      <c r="J242" s="13"/>
      <c r="K242" s="113"/>
    </row>
    <row r="243" spans="1:11" ht="15.75" x14ac:dyDescent="0.25">
      <c r="A243" s="102"/>
      <c r="B243" s="107"/>
      <c r="C243" s="98"/>
      <c r="D243" s="100"/>
      <c r="E243" s="5">
        <v>2015</v>
      </c>
      <c r="F243" s="13"/>
      <c r="G243" s="13"/>
      <c r="H243" s="13"/>
      <c r="I243" s="13"/>
      <c r="J243" s="13"/>
      <c r="K243" s="113"/>
    </row>
    <row r="244" spans="1:11" ht="15.75" x14ac:dyDescent="0.25">
      <c r="A244" s="102"/>
      <c r="B244" s="107"/>
      <c r="C244" s="98"/>
      <c r="D244" s="100"/>
      <c r="E244" s="5">
        <v>2016</v>
      </c>
      <c r="F244" s="13">
        <f>SUM(G244:J244)</f>
        <v>3000</v>
      </c>
      <c r="G244" s="13"/>
      <c r="H244" s="13"/>
      <c r="I244" s="13">
        <v>3000</v>
      </c>
      <c r="J244" s="13"/>
      <c r="K244" s="113"/>
    </row>
    <row r="245" spans="1:11" ht="15.75" x14ac:dyDescent="0.25">
      <c r="A245" s="102"/>
      <c r="B245" s="107"/>
      <c r="C245" s="98"/>
      <c r="D245" s="100"/>
      <c r="E245" s="5">
        <v>2017</v>
      </c>
      <c r="F245" s="13"/>
      <c r="G245" s="13"/>
      <c r="H245" s="13"/>
      <c r="I245" s="13"/>
      <c r="J245" s="13"/>
      <c r="K245" s="113"/>
    </row>
    <row r="246" spans="1:11" ht="15.75" x14ac:dyDescent="0.25">
      <c r="A246" s="102"/>
      <c r="B246" s="107"/>
      <c r="C246" s="98"/>
      <c r="D246" s="100"/>
      <c r="E246" s="5">
        <v>2018</v>
      </c>
      <c r="F246" s="13">
        <v>5590</v>
      </c>
      <c r="G246" s="13"/>
      <c r="H246" s="13">
        <v>5534.1</v>
      </c>
      <c r="I246" s="13">
        <v>55.9</v>
      </c>
      <c r="J246" s="13"/>
      <c r="K246" s="113"/>
    </row>
    <row r="247" spans="1:11" ht="15.75" x14ac:dyDescent="0.25">
      <c r="A247" s="102"/>
      <c r="B247" s="107"/>
      <c r="C247" s="98"/>
      <c r="D247" s="100"/>
      <c r="E247" s="5">
        <v>2019</v>
      </c>
      <c r="F247" s="13"/>
      <c r="G247" s="13"/>
      <c r="H247" s="13"/>
      <c r="I247" s="13"/>
      <c r="J247" s="13"/>
      <c r="K247" s="113"/>
    </row>
    <row r="248" spans="1:11" ht="22.15" customHeight="1" x14ac:dyDescent="0.25">
      <c r="A248" s="103"/>
      <c r="B248" s="96"/>
      <c r="C248" s="99"/>
      <c r="D248" s="101"/>
      <c r="E248" s="18">
        <v>2020</v>
      </c>
      <c r="F248" s="49"/>
      <c r="G248" s="49"/>
      <c r="H248" s="49"/>
      <c r="I248" s="49"/>
      <c r="J248" s="49"/>
      <c r="K248" s="113"/>
    </row>
    <row r="249" spans="1:11" ht="15.75" x14ac:dyDescent="0.25">
      <c r="A249" s="102" t="s">
        <v>113</v>
      </c>
      <c r="B249" s="107" t="s">
        <v>112</v>
      </c>
      <c r="C249" s="98" t="s">
        <v>14</v>
      </c>
      <c r="D249" s="100" t="s">
        <v>114</v>
      </c>
      <c r="E249" s="22" t="s">
        <v>7</v>
      </c>
      <c r="F249" s="25">
        <f>SUM(G249:J249)</f>
        <v>5515.9000000000005</v>
      </c>
      <c r="G249" s="25"/>
      <c r="H249" s="25">
        <f>SUM(H250:H256)</f>
        <v>2309.8000000000002</v>
      </c>
      <c r="I249" s="25">
        <f>SUM(I250:I256)</f>
        <v>3206.1000000000004</v>
      </c>
      <c r="J249" s="25"/>
      <c r="K249" s="112" t="s">
        <v>115</v>
      </c>
    </row>
    <row r="250" spans="1:11" ht="15.75" x14ac:dyDescent="0.25">
      <c r="A250" s="102"/>
      <c r="B250" s="107"/>
      <c r="C250" s="98"/>
      <c r="D250" s="110"/>
      <c r="E250" s="5">
        <v>2014</v>
      </c>
      <c r="F250" s="16">
        <f>SUM(G250:J250)</f>
        <v>360</v>
      </c>
      <c r="G250" s="16"/>
      <c r="H250" s="16"/>
      <c r="I250" s="16">
        <v>360</v>
      </c>
      <c r="J250" s="16"/>
      <c r="K250" s="113"/>
    </row>
    <row r="251" spans="1:11" ht="15.75" x14ac:dyDescent="0.25">
      <c r="A251" s="102"/>
      <c r="B251" s="107"/>
      <c r="C251" s="98"/>
      <c r="D251" s="110"/>
      <c r="E251" s="5">
        <v>2015</v>
      </c>
      <c r="F251" s="16">
        <f t="shared" ref="F251:F253" si="36">SUM(G251:J251)</f>
        <v>2695</v>
      </c>
      <c r="G251" s="16"/>
      <c r="H251" s="16">
        <v>2309.8000000000002</v>
      </c>
      <c r="I251" s="16">
        <v>385.2</v>
      </c>
      <c r="J251" s="16"/>
      <c r="K251" s="113"/>
    </row>
    <row r="252" spans="1:11" ht="15.75" x14ac:dyDescent="0.25">
      <c r="A252" s="102"/>
      <c r="B252" s="107"/>
      <c r="C252" s="98"/>
      <c r="D252" s="110"/>
      <c r="E252" s="5">
        <v>2016</v>
      </c>
      <c r="F252" s="16">
        <f t="shared" si="36"/>
        <v>440.7</v>
      </c>
      <c r="G252" s="16"/>
      <c r="H252" s="16"/>
      <c r="I252" s="16">
        <v>440.7</v>
      </c>
      <c r="J252" s="16"/>
      <c r="K252" s="113"/>
    </row>
    <row r="253" spans="1:11" ht="15.75" x14ac:dyDescent="0.25">
      <c r="A253" s="102"/>
      <c r="B253" s="107"/>
      <c r="C253" s="98"/>
      <c r="D253" s="110"/>
      <c r="E253" s="5">
        <v>2017</v>
      </c>
      <c r="F253" s="16">
        <f t="shared" si="36"/>
        <v>2020.2</v>
      </c>
      <c r="G253" s="16"/>
      <c r="H253" s="16"/>
      <c r="I253" s="16">
        <v>2020.2</v>
      </c>
      <c r="J253" s="16"/>
      <c r="K253" s="113"/>
    </row>
    <row r="254" spans="1:11" ht="15.75" x14ac:dyDescent="0.25">
      <c r="A254" s="102"/>
      <c r="B254" s="107"/>
      <c r="C254" s="98"/>
      <c r="D254" s="110"/>
      <c r="E254" s="5">
        <v>2018</v>
      </c>
      <c r="F254" s="16"/>
      <c r="G254" s="16"/>
      <c r="H254" s="16"/>
      <c r="I254" s="16"/>
      <c r="J254" s="16"/>
      <c r="K254" s="113"/>
    </row>
    <row r="255" spans="1:11" ht="15.75" x14ac:dyDescent="0.25">
      <c r="A255" s="102"/>
      <c r="B255" s="107"/>
      <c r="C255" s="98"/>
      <c r="D255" s="110"/>
      <c r="E255" s="5">
        <v>2019</v>
      </c>
      <c r="F255" s="16"/>
      <c r="G255" s="16"/>
      <c r="H255" s="16"/>
      <c r="I255" s="16"/>
      <c r="J255" s="16"/>
      <c r="K255" s="113"/>
    </row>
    <row r="256" spans="1:11" ht="15.75" x14ac:dyDescent="0.25">
      <c r="A256" s="103"/>
      <c r="B256" s="96"/>
      <c r="C256" s="99"/>
      <c r="D256" s="111"/>
      <c r="E256" s="18">
        <v>2020</v>
      </c>
      <c r="F256" s="27"/>
      <c r="G256" s="27"/>
      <c r="H256" s="27"/>
      <c r="I256" s="27"/>
      <c r="J256" s="27"/>
      <c r="K256" s="113"/>
    </row>
    <row r="257" spans="1:11" ht="15.75" x14ac:dyDescent="0.25">
      <c r="A257" s="102" t="s">
        <v>117</v>
      </c>
      <c r="B257" s="107" t="s">
        <v>116</v>
      </c>
      <c r="C257" s="98" t="s">
        <v>53</v>
      </c>
      <c r="D257" s="100" t="s">
        <v>46</v>
      </c>
      <c r="E257" s="22" t="s">
        <v>7</v>
      </c>
      <c r="F257" s="25">
        <f>SUM(G257:J257)</f>
        <v>510.2</v>
      </c>
      <c r="G257" s="25"/>
      <c r="H257" s="25">
        <f>SUM(H258:H264)</f>
        <v>500</v>
      </c>
      <c r="I257" s="25">
        <f>SUM(I258:I264)</f>
        <v>10.199999999999999</v>
      </c>
      <c r="J257" s="25"/>
      <c r="K257" s="170" t="s">
        <v>115</v>
      </c>
    </row>
    <row r="258" spans="1:11" ht="15.75" x14ac:dyDescent="0.25">
      <c r="A258" s="102"/>
      <c r="B258" s="107"/>
      <c r="C258" s="98"/>
      <c r="D258" s="100"/>
      <c r="E258" s="5">
        <v>2014</v>
      </c>
      <c r="F258" s="16"/>
      <c r="G258" s="16"/>
      <c r="H258" s="16"/>
      <c r="I258" s="16"/>
      <c r="J258" s="16"/>
      <c r="K258" s="171"/>
    </row>
    <row r="259" spans="1:11" ht="15.75" x14ac:dyDescent="0.25">
      <c r="A259" s="102"/>
      <c r="B259" s="107"/>
      <c r="C259" s="98"/>
      <c r="D259" s="100"/>
      <c r="E259" s="5">
        <v>2015</v>
      </c>
      <c r="F259" s="16">
        <f t="shared" ref="F259:F260" si="37">SUM(G259:J259)</f>
        <v>505.1</v>
      </c>
      <c r="G259" s="16"/>
      <c r="H259" s="16">
        <v>500</v>
      </c>
      <c r="I259" s="16">
        <v>5.0999999999999996</v>
      </c>
      <c r="J259" s="16"/>
      <c r="K259" s="171"/>
    </row>
    <row r="260" spans="1:11" ht="15.75" x14ac:dyDescent="0.25">
      <c r="A260" s="102"/>
      <c r="B260" s="107"/>
      <c r="C260" s="98"/>
      <c r="D260" s="100"/>
      <c r="E260" s="5">
        <v>2016</v>
      </c>
      <c r="F260" s="16">
        <f t="shared" si="37"/>
        <v>5.0999999999999996</v>
      </c>
      <c r="G260" s="16"/>
      <c r="H260" s="16"/>
      <c r="I260" s="16">
        <v>5.0999999999999996</v>
      </c>
      <c r="J260" s="16"/>
      <c r="K260" s="171"/>
    </row>
    <row r="261" spans="1:11" ht="15.75" x14ac:dyDescent="0.25">
      <c r="A261" s="102"/>
      <c r="B261" s="107"/>
      <c r="C261" s="98"/>
      <c r="D261" s="100"/>
      <c r="E261" s="5">
        <v>2017</v>
      </c>
      <c r="F261" s="16"/>
      <c r="G261" s="16"/>
      <c r="H261" s="16"/>
      <c r="I261" s="16"/>
      <c r="J261" s="16"/>
      <c r="K261" s="171"/>
    </row>
    <row r="262" spans="1:11" ht="15.75" x14ac:dyDescent="0.25">
      <c r="A262" s="102"/>
      <c r="B262" s="107"/>
      <c r="C262" s="98"/>
      <c r="D262" s="100"/>
      <c r="E262" s="5">
        <v>2018</v>
      </c>
      <c r="F262" s="16"/>
      <c r="G262" s="16"/>
      <c r="H262" s="16"/>
      <c r="I262" s="16"/>
      <c r="J262" s="16"/>
      <c r="K262" s="171"/>
    </row>
    <row r="263" spans="1:11" ht="15.75" x14ac:dyDescent="0.25">
      <c r="A263" s="102"/>
      <c r="B263" s="107"/>
      <c r="C263" s="98"/>
      <c r="D263" s="100"/>
      <c r="E263" s="5">
        <v>2019</v>
      </c>
      <c r="F263" s="16"/>
      <c r="G263" s="16"/>
      <c r="H263" s="16"/>
      <c r="I263" s="16"/>
      <c r="J263" s="16"/>
      <c r="K263" s="171"/>
    </row>
    <row r="264" spans="1:11" ht="15.75" x14ac:dyDescent="0.25">
      <c r="A264" s="103"/>
      <c r="B264" s="96"/>
      <c r="C264" s="99"/>
      <c r="D264" s="101"/>
      <c r="E264" s="18">
        <v>2020</v>
      </c>
      <c r="F264" s="27"/>
      <c r="G264" s="27"/>
      <c r="H264" s="27"/>
      <c r="I264" s="27"/>
      <c r="J264" s="27"/>
      <c r="K264" s="172"/>
    </row>
    <row r="265" spans="1:11" ht="15.75" x14ac:dyDescent="0.25">
      <c r="A265" s="102" t="s">
        <v>119</v>
      </c>
      <c r="B265" s="96" t="s">
        <v>118</v>
      </c>
      <c r="C265" s="98" t="s">
        <v>53</v>
      </c>
      <c r="D265" s="100" t="s">
        <v>46</v>
      </c>
      <c r="E265" s="22" t="s">
        <v>7</v>
      </c>
      <c r="F265" s="25">
        <f>SUM(G265:J265)</f>
        <v>1117.6000000000001</v>
      </c>
      <c r="G265" s="24"/>
      <c r="H265" s="24">
        <f>SUM(H266:H272)</f>
        <v>1077.9000000000001</v>
      </c>
      <c r="I265" s="24">
        <f>SUM(I266:I272)</f>
        <v>39.700000000000003</v>
      </c>
      <c r="J265" s="24"/>
      <c r="K265" s="112" t="s">
        <v>115</v>
      </c>
    </row>
    <row r="266" spans="1:11" ht="15.75" x14ac:dyDescent="0.25">
      <c r="A266" s="102"/>
      <c r="B266" s="97"/>
      <c r="C266" s="98"/>
      <c r="D266" s="100"/>
      <c r="E266" s="5">
        <v>2014</v>
      </c>
      <c r="F266" s="11"/>
      <c r="G266" s="11"/>
      <c r="H266" s="11"/>
      <c r="I266" s="11"/>
      <c r="J266" s="11"/>
      <c r="K266" s="113"/>
    </row>
    <row r="267" spans="1:11" ht="15.75" x14ac:dyDescent="0.25">
      <c r="A267" s="102"/>
      <c r="B267" s="97"/>
      <c r="C267" s="98"/>
      <c r="D267" s="100"/>
      <c r="E267" s="5">
        <v>2015</v>
      </c>
      <c r="F267" s="11">
        <f t="shared" ref="F267:F268" si="38">SUM(G267:J267)</f>
        <v>1088.8000000000002</v>
      </c>
      <c r="G267" s="11"/>
      <c r="H267" s="11">
        <v>1077.9000000000001</v>
      </c>
      <c r="I267" s="11">
        <v>10.9</v>
      </c>
      <c r="J267" s="11"/>
      <c r="K267" s="113"/>
    </row>
    <row r="268" spans="1:11" ht="15.75" x14ac:dyDescent="0.25">
      <c r="A268" s="102"/>
      <c r="B268" s="97"/>
      <c r="C268" s="98"/>
      <c r="D268" s="100"/>
      <c r="E268" s="5">
        <v>2016</v>
      </c>
      <c r="F268" s="11">
        <f t="shared" si="38"/>
        <v>28.8</v>
      </c>
      <c r="G268" s="11"/>
      <c r="H268" s="11"/>
      <c r="I268" s="11">
        <v>28.8</v>
      </c>
      <c r="J268" s="11"/>
      <c r="K268" s="113"/>
    </row>
    <row r="269" spans="1:11" ht="15.75" x14ac:dyDescent="0.25">
      <c r="A269" s="102"/>
      <c r="B269" s="97"/>
      <c r="C269" s="98"/>
      <c r="D269" s="100"/>
      <c r="E269" s="5">
        <v>2017</v>
      </c>
      <c r="F269" s="11"/>
      <c r="G269" s="11"/>
      <c r="H269" s="11"/>
      <c r="I269" s="11"/>
      <c r="J269" s="11"/>
      <c r="K269" s="113"/>
    </row>
    <row r="270" spans="1:11" ht="15.75" x14ac:dyDescent="0.25">
      <c r="A270" s="102"/>
      <c r="B270" s="97"/>
      <c r="C270" s="98"/>
      <c r="D270" s="100"/>
      <c r="E270" s="5">
        <v>2018</v>
      </c>
      <c r="F270" s="11"/>
      <c r="G270" s="11"/>
      <c r="H270" s="11"/>
      <c r="I270" s="11"/>
      <c r="J270" s="11"/>
      <c r="K270" s="113"/>
    </row>
    <row r="271" spans="1:11" ht="15.75" x14ac:dyDescent="0.25">
      <c r="A271" s="102"/>
      <c r="B271" s="97"/>
      <c r="C271" s="98"/>
      <c r="D271" s="100"/>
      <c r="E271" s="5">
        <v>2019</v>
      </c>
      <c r="F271" s="11"/>
      <c r="G271" s="11"/>
      <c r="H271" s="11"/>
      <c r="I271" s="11"/>
      <c r="J271" s="11"/>
      <c r="K271" s="113"/>
    </row>
    <row r="272" spans="1:11" ht="15.75" x14ac:dyDescent="0.25">
      <c r="A272" s="103"/>
      <c r="B272" s="97"/>
      <c r="C272" s="99"/>
      <c r="D272" s="101"/>
      <c r="E272" s="18">
        <v>2020</v>
      </c>
      <c r="F272" s="68"/>
      <c r="G272" s="19"/>
      <c r="H272" s="19"/>
      <c r="I272" s="19"/>
      <c r="J272" s="19"/>
      <c r="K272" s="129"/>
    </row>
    <row r="273" spans="1:11" ht="15.75" x14ac:dyDescent="0.25">
      <c r="A273" s="102" t="s">
        <v>124</v>
      </c>
      <c r="B273" s="107" t="s">
        <v>120</v>
      </c>
      <c r="C273" s="98" t="s">
        <v>121</v>
      </c>
      <c r="D273" s="100" t="s">
        <v>122</v>
      </c>
      <c r="E273" s="45" t="s">
        <v>7</v>
      </c>
      <c r="F273" s="17"/>
      <c r="G273" s="17"/>
      <c r="H273" s="17"/>
      <c r="I273" s="17"/>
      <c r="J273" s="17"/>
      <c r="K273" s="115" t="s">
        <v>123</v>
      </c>
    </row>
    <row r="274" spans="1:11" ht="15.75" x14ac:dyDescent="0.25">
      <c r="A274" s="102"/>
      <c r="B274" s="107"/>
      <c r="C274" s="98"/>
      <c r="D274" s="100"/>
      <c r="E274" s="5">
        <v>2014</v>
      </c>
      <c r="F274" s="16"/>
      <c r="G274" s="16"/>
      <c r="H274" s="16"/>
      <c r="I274" s="16"/>
      <c r="J274" s="16"/>
      <c r="K274" s="110"/>
    </row>
    <row r="275" spans="1:11" ht="15.75" x14ac:dyDescent="0.25">
      <c r="A275" s="102"/>
      <c r="B275" s="107"/>
      <c r="C275" s="98"/>
      <c r="D275" s="100"/>
      <c r="E275" s="5">
        <v>2015</v>
      </c>
      <c r="F275" s="16"/>
      <c r="G275" s="16"/>
      <c r="H275" s="16"/>
      <c r="I275" s="16"/>
      <c r="J275" s="16"/>
      <c r="K275" s="110"/>
    </row>
    <row r="276" spans="1:11" ht="15.75" x14ac:dyDescent="0.25">
      <c r="A276" s="102"/>
      <c r="B276" s="107"/>
      <c r="C276" s="98"/>
      <c r="D276" s="100"/>
      <c r="E276" s="5">
        <v>2016</v>
      </c>
      <c r="F276" s="16"/>
      <c r="G276" s="16"/>
      <c r="H276" s="16"/>
      <c r="I276" s="16"/>
      <c r="J276" s="16"/>
      <c r="K276" s="110"/>
    </row>
    <row r="277" spans="1:11" ht="15.75" x14ac:dyDescent="0.25">
      <c r="A277" s="102"/>
      <c r="B277" s="107"/>
      <c r="C277" s="98"/>
      <c r="D277" s="100"/>
      <c r="E277" s="5">
        <v>2017</v>
      </c>
      <c r="F277" s="16"/>
      <c r="G277" s="16"/>
      <c r="H277" s="16"/>
      <c r="I277" s="16"/>
      <c r="J277" s="16"/>
      <c r="K277" s="110"/>
    </row>
    <row r="278" spans="1:11" ht="15.75" x14ac:dyDescent="0.25">
      <c r="A278" s="102"/>
      <c r="B278" s="107"/>
      <c r="C278" s="98"/>
      <c r="D278" s="100"/>
      <c r="E278" s="5">
        <v>2018</v>
      </c>
      <c r="F278" s="16"/>
      <c r="G278" s="16"/>
      <c r="H278" s="16"/>
      <c r="I278" s="16"/>
      <c r="J278" s="16"/>
      <c r="K278" s="110"/>
    </row>
    <row r="279" spans="1:11" ht="15.75" x14ac:dyDescent="0.25">
      <c r="A279" s="102"/>
      <c r="B279" s="107"/>
      <c r="C279" s="98"/>
      <c r="D279" s="100"/>
      <c r="E279" s="5">
        <v>2019</v>
      </c>
      <c r="F279" s="16"/>
      <c r="G279" s="16"/>
      <c r="H279" s="16"/>
      <c r="I279" s="16"/>
      <c r="J279" s="16"/>
      <c r="K279" s="110"/>
    </row>
    <row r="280" spans="1:11" ht="15.75" x14ac:dyDescent="0.25">
      <c r="A280" s="103"/>
      <c r="B280" s="96"/>
      <c r="C280" s="99"/>
      <c r="D280" s="101"/>
      <c r="E280" s="18">
        <v>2020</v>
      </c>
      <c r="F280" s="27"/>
      <c r="G280" s="27"/>
      <c r="H280" s="27"/>
      <c r="I280" s="27"/>
      <c r="J280" s="27"/>
      <c r="K280" s="111"/>
    </row>
    <row r="281" spans="1:11" ht="15.75" x14ac:dyDescent="0.25">
      <c r="A281" s="102" t="s">
        <v>127</v>
      </c>
      <c r="B281" s="107" t="s">
        <v>125</v>
      </c>
      <c r="C281" s="98" t="s">
        <v>128</v>
      </c>
      <c r="D281" s="100" t="s">
        <v>122</v>
      </c>
      <c r="E281" s="22" t="s">
        <v>7</v>
      </c>
      <c r="F281" s="25" t="s">
        <v>126</v>
      </c>
      <c r="G281" s="25"/>
      <c r="H281" s="25">
        <f>SUM(H282:H288)</f>
        <v>7870.5</v>
      </c>
      <c r="I281" s="25">
        <f t="shared" ref="I281" si="39">SUM(I282:I288)</f>
        <v>79.5</v>
      </c>
      <c r="J281" s="25"/>
      <c r="K281" s="115" t="s">
        <v>123</v>
      </c>
    </row>
    <row r="282" spans="1:11" ht="15.75" x14ac:dyDescent="0.25">
      <c r="A282" s="102"/>
      <c r="B282" s="107"/>
      <c r="C282" s="116"/>
      <c r="D282" s="100"/>
      <c r="E282" s="5">
        <v>2014</v>
      </c>
      <c r="F282" s="16"/>
      <c r="G282" s="16"/>
      <c r="H282" s="16"/>
      <c r="I282" s="16"/>
      <c r="J282" s="16"/>
      <c r="K282" s="110"/>
    </row>
    <row r="283" spans="1:11" ht="15.75" x14ac:dyDescent="0.25">
      <c r="A283" s="102"/>
      <c r="B283" s="107"/>
      <c r="C283" s="116"/>
      <c r="D283" s="100"/>
      <c r="E283" s="5">
        <v>2015</v>
      </c>
      <c r="F283" s="16" t="s">
        <v>126</v>
      </c>
      <c r="G283" s="16"/>
      <c r="H283" s="16">
        <v>7870.5</v>
      </c>
      <c r="I283" s="16">
        <v>79.5</v>
      </c>
      <c r="J283" s="16"/>
      <c r="K283" s="110"/>
    </row>
    <row r="284" spans="1:11" ht="15.75" x14ac:dyDescent="0.25">
      <c r="A284" s="102"/>
      <c r="B284" s="107"/>
      <c r="C284" s="116"/>
      <c r="D284" s="100"/>
      <c r="E284" s="5">
        <v>2016</v>
      </c>
      <c r="F284" s="16"/>
      <c r="G284" s="16"/>
      <c r="H284" s="16"/>
      <c r="I284" s="16"/>
      <c r="J284" s="16"/>
      <c r="K284" s="110"/>
    </row>
    <row r="285" spans="1:11" ht="15.75" x14ac:dyDescent="0.25">
      <c r="A285" s="102"/>
      <c r="B285" s="107"/>
      <c r="C285" s="116"/>
      <c r="D285" s="100"/>
      <c r="E285" s="5">
        <v>2017</v>
      </c>
      <c r="F285" s="16"/>
      <c r="G285" s="16"/>
      <c r="H285" s="16"/>
      <c r="I285" s="16"/>
      <c r="J285" s="16"/>
      <c r="K285" s="110"/>
    </row>
    <row r="286" spans="1:11" ht="15.75" x14ac:dyDescent="0.25">
      <c r="A286" s="102"/>
      <c r="B286" s="107"/>
      <c r="C286" s="116"/>
      <c r="D286" s="100"/>
      <c r="E286" s="5">
        <v>2018</v>
      </c>
      <c r="F286" s="16"/>
      <c r="G286" s="16"/>
      <c r="H286" s="16"/>
      <c r="I286" s="16"/>
      <c r="J286" s="16"/>
      <c r="K286" s="110"/>
    </row>
    <row r="287" spans="1:11" ht="15.75" x14ac:dyDescent="0.25">
      <c r="A287" s="102"/>
      <c r="B287" s="107"/>
      <c r="C287" s="116"/>
      <c r="D287" s="100"/>
      <c r="E287" s="5">
        <v>2019</v>
      </c>
      <c r="F287" s="16"/>
      <c r="G287" s="16"/>
      <c r="H287" s="16"/>
      <c r="I287" s="16"/>
      <c r="J287" s="16"/>
      <c r="K287" s="110"/>
    </row>
    <row r="288" spans="1:11" ht="15.75" x14ac:dyDescent="0.25">
      <c r="A288" s="103"/>
      <c r="B288" s="96"/>
      <c r="C288" s="117"/>
      <c r="D288" s="101"/>
      <c r="E288" s="18">
        <v>2020</v>
      </c>
      <c r="F288" s="27"/>
      <c r="G288" s="27"/>
      <c r="H288" s="27"/>
      <c r="I288" s="27"/>
      <c r="J288" s="27"/>
      <c r="K288" s="110"/>
    </row>
    <row r="289" spans="1:11" ht="15.75" x14ac:dyDescent="0.25">
      <c r="A289" s="102" t="s">
        <v>132</v>
      </c>
      <c r="B289" s="173" t="s">
        <v>129</v>
      </c>
      <c r="C289" s="174" t="s">
        <v>130</v>
      </c>
      <c r="D289" s="175" t="s">
        <v>131</v>
      </c>
      <c r="E289" s="22" t="s">
        <v>7</v>
      </c>
      <c r="F289" s="24"/>
      <c r="G289" s="24"/>
      <c r="H289" s="24"/>
      <c r="I289" s="24"/>
      <c r="J289" s="24"/>
      <c r="K289" s="115" t="s">
        <v>123</v>
      </c>
    </row>
    <row r="290" spans="1:11" ht="15.75" x14ac:dyDescent="0.25">
      <c r="A290" s="102"/>
      <c r="B290" s="173"/>
      <c r="C290" s="174"/>
      <c r="D290" s="175"/>
      <c r="E290" s="5">
        <v>2014</v>
      </c>
      <c r="F290" s="11"/>
      <c r="G290" s="11"/>
      <c r="H290" s="11"/>
      <c r="I290" s="11"/>
      <c r="J290" s="11"/>
      <c r="K290" s="110"/>
    </row>
    <row r="291" spans="1:11" ht="15.75" x14ac:dyDescent="0.25">
      <c r="A291" s="102"/>
      <c r="B291" s="173"/>
      <c r="C291" s="174"/>
      <c r="D291" s="175"/>
      <c r="E291" s="5">
        <v>2015</v>
      </c>
      <c r="F291" s="11"/>
      <c r="G291" s="11"/>
      <c r="H291" s="11"/>
      <c r="I291" s="11"/>
      <c r="J291" s="11"/>
      <c r="K291" s="110"/>
    </row>
    <row r="292" spans="1:11" ht="15.75" x14ac:dyDescent="0.25">
      <c r="A292" s="102"/>
      <c r="B292" s="173"/>
      <c r="C292" s="174"/>
      <c r="D292" s="175"/>
      <c r="E292" s="5">
        <v>2016</v>
      </c>
      <c r="F292" s="11"/>
      <c r="G292" s="11"/>
      <c r="H292" s="11"/>
      <c r="I292" s="11"/>
      <c r="J292" s="11"/>
      <c r="K292" s="110"/>
    </row>
    <row r="293" spans="1:11" ht="15.75" x14ac:dyDescent="0.25">
      <c r="A293" s="102"/>
      <c r="B293" s="173"/>
      <c r="C293" s="174"/>
      <c r="D293" s="175"/>
      <c r="E293" s="5">
        <v>2017</v>
      </c>
      <c r="F293" s="11"/>
      <c r="G293" s="11"/>
      <c r="H293" s="11"/>
      <c r="I293" s="11"/>
      <c r="J293" s="11"/>
      <c r="K293" s="110"/>
    </row>
    <row r="294" spans="1:11" ht="15.75" x14ac:dyDescent="0.25">
      <c r="A294" s="102"/>
      <c r="B294" s="173"/>
      <c r="C294" s="174"/>
      <c r="D294" s="175"/>
      <c r="E294" s="5">
        <v>2018</v>
      </c>
      <c r="F294" s="11"/>
      <c r="G294" s="11"/>
      <c r="H294" s="11"/>
      <c r="I294" s="11"/>
      <c r="J294" s="11"/>
      <c r="K294" s="110"/>
    </row>
    <row r="295" spans="1:11" ht="15.75" x14ac:dyDescent="0.25">
      <c r="A295" s="102"/>
      <c r="B295" s="173"/>
      <c r="C295" s="174"/>
      <c r="D295" s="175"/>
      <c r="E295" s="5">
        <v>2019</v>
      </c>
      <c r="F295" s="11"/>
      <c r="G295" s="11"/>
      <c r="H295" s="11"/>
      <c r="I295" s="11"/>
      <c r="J295" s="11"/>
      <c r="K295" s="110"/>
    </row>
    <row r="296" spans="1:11" ht="15.75" x14ac:dyDescent="0.25">
      <c r="A296" s="102"/>
      <c r="B296" s="173"/>
      <c r="C296" s="174"/>
      <c r="D296" s="175"/>
      <c r="E296" s="5">
        <v>2020</v>
      </c>
      <c r="F296" s="11"/>
      <c r="G296" s="11"/>
      <c r="H296" s="11"/>
      <c r="I296" s="11"/>
      <c r="J296" s="11"/>
      <c r="K296" s="110"/>
    </row>
    <row r="297" spans="1:11" ht="15.75" x14ac:dyDescent="0.25">
      <c r="A297" s="102" t="s">
        <v>133</v>
      </c>
      <c r="B297" s="173" t="s">
        <v>134</v>
      </c>
      <c r="C297" s="174" t="s">
        <v>130</v>
      </c>
      <c r="D297" s="175" t="s">
        <v>122</v>
      </c>
      <c r="E297" s="22" t="s">
        <v>7</v>
      </c>
      <c r="F297" s="24"/>
      <c r="G297" s="24"/>
      <c r="H297" s="24"/>
      <c r="I297" s="24"/>
      <c r="J297" s="24"/>
      <c r="K297" s="115" t="s">
        <v>123</v>
      </c>
    </row>
    <row r="298" spans="1:11" ht="15.75" x14ac:dyDescent="0.25">
      <c r="A298" s="102"/>
      <c r="B298" s="173"/>
      <c r="C298" s="174"/>
      <c r="D298" s="175"/>
      <c r="E298" s="5">
        <v>2014</v>
      </c>
      <c r="F298" s="11"/>
      <c r="G298" s="11"/>
      <c r="H298" s="11"/>
      <c r="I298" s="11"/>
      <c r="J298" s="11"/>
      <c r="K298" s="110"/>
    </row>
    <row r="299" spans="1:11" ht="15.75" x14ac:dyDescent="0.25">
      <c r="A299" s="102"/>
      <c r="B299" s="173"/>
      <c r="C299" s="174"/>
      <c r="D299" s="175"/>
      <c r="E299" s="5">
        <v>2015</v>
      </c>
      <c r="F299" s="11"/>
      <c r="G299" s="11"/>
      <c r="H299" s="11"/>
      <c r="I299" s="11"/>
      <c r="J299" s="11"/>
      <c r="K299" s="110"/>
    </row>
    <row r="300" spans="1:11" ht="15.75" x14ac:dyDescent="0.25">
      <c r="A300" s="102"/>
      <c r="B300" s="173"/>
      <c r="C300" s="174"/>
      <c r="D300" s="175"/>
      <c r="E300" s="5">
        <v>2016</v>
      </c>
      <c r="F300" s="11"/>
      <c r="G300" s="11"/>
      <c r="H300" s="11"/>
      <c r="I300" s="11"/>
      <c r="J300" s="11"/>
      <c r="K300" s="110"/>
    </row>
    <row r="301" spans="1:11" ht="15.75" x14ac:dyDescent="0.25">
      <c r="A301" s="102"/>
      <c r="B301" s="173"/>
      <c r="C301" s="174"/>
      <c r="D301" s="175"/>
      <c r="E301" s="5">
        <v>2017</v>
      </c>
      <c r="F301" s="11"/>
      <c r="G301" s="11"/>
      <c r="H301" s="11"/>
      <c r="I301" s="11"/>
      <c r="J301" s="11"/>
      <c r="K301" s="110"/>
    </row>
    <row r="302" spans="1:11" ht="15.75" x14ac:dyDescent="0.25">
      <c r="A302" s="102"/>
      <c r="B302" s="173"/>
      <c r="C302" s="174"/>
      <c r="D302" s="175"/>
      <c r="E302" s="5">
        <v>2018</v>
      </c>
      <c r="F302" s="11"/>
      <c r="G302" s="11"/>
      <c r="H302" s="11"/>
      <c r="I302" s="11"/>
      <c r="J302" s="11"/>
      <c r="K302" s="110"/>
    </row>
    <row r="303" spans="1:11" ht="15.75" x14ac:dyDescent="0.25">
      <c r="A303" s="102"/>
      <c r="B303" s="173"/>
      <c r="C303" s="174"/>
      <c r="D303" s="175"/>
      <c r="E303" s="5">
        <v>2019</v>
      </c>
      <c r="F303" s="11"/>
      <c r="G303" s="11"/>
      <c r="H303" s="11"/>
      <c r="I303" s="11"/>
      <c r="J303" s="11"/>
      <c r="K303" s="110"/>
    </row>
    <row r="304" spans="1:11" ht="15.75" x14ac:dyDescent="0.25">
      <c r="A304" s="103"/>
      <c r="B304" s="176"/>
      <c r="C304" s="177"/>
      <c r="D304" s="178"/>
      <c r="E304" s="18">
        <v>2020</v>
      </c>
      <c r="F304" s="19"/>
      <c r="G304" s="19"/>
      <c r="H304" s="19"/>
      <c r="I304" s="19"/>
      <c r="J304" s="19"/>
      <c r="K304" s="110"/>
    </row>
    <row r="305" spans="1:11" ht="15.75" x14ac:dyDescent="0.25">
      <c r="A305" s="102" t="s">
        <v>138</v>
      </c>
      <c r="B305" s="182" t="s">
        <v>135</v>
      </c>
      <c r="C305" s="98" t="s">
        <v>136</v>
      </c>
      <c r="D305" s="100" t="s">
        <v>137</v>
      </c>
      <c r="E305" s="45" t="s">
        <v>7</v>
      </c>
      <c r="F305" s="25"/>
      <c r="G305" s="25"/>
      <c r="H305" s="25"/>
      <c r="I305" s="25"/>
      <c r="J305" s="25"/>
      <c r="K305" s="140" t="s">
        <v>123</v>
      </c>
    </row>
    <row r="306" spans="1:11" ht="15.75" x14ac:dyDescent="0.25">
      <c r="A306" s="102"/>
      <c r="B306" s="182"/>
      <c r="C306" s="98"/>
      <c r="D306" s="100"/>
      <c r="E306" s="5">
        <v>2014</v>
      </c>
      <c r="F306" s="25"/>
      <c r="G306" s="16"/>
      <c r="H306" s="16"/>
      <c r="I306" s="16"/>
      <c r="J306" s="16"/>
      <c r="K306" s="184"/>
    </row>
    <row r="307" spans="1:11" ht="15.75" x14ac:dyDescent="0.25">
      <c r="A307" s="102"/>
      <c r="B307" s="182"/>
      <c r="C307" s="98"/>
      <c r="D307" s="100"/>
      <c r="E307" s="5">
        <v>2015</v>
      </c>
      <c r="F307" s="25"/>
      <c r="G307" s="16"/>
      <c r="H307" s="16"/>
      <c r="I307" s="16"/>
      <c r="J307" s="16"/>
      <c r="K307" s="184"/>
    </row>
    <row r="308" spans="1:11" ht="15.75" x14ac:dyDescent="0.25">
      <c r="A308" s="102"/>
      <c r="B308" s="182"/>
      <c r="C308" s="98"/>
      <c r="D308" s="100"/>
      <c r="E308" s="5">
        <v>2016</v>
      </c>
      <c r="F308" s="25"/>
      <c r="G308" s="16"/>
      <c r="H308" s="16"/>
      <c r="I308" s="16"/>
      <c r="J308" s="16"/>
      <c r="K308" s="184"/>
    </row>
    <row r="309" spans="1:11" ht="15.75" x14ac:dyDescent="0.25">
      <c r="A309" s="102"/>
      <c r="B309" s="182"/>
      <c r="C309" s="98"/>
      <c r="D309" s="100"/>
      <c r="E309" s="5">
        <v>2017</v>
      </c>
      <c r="F309" s="25"/>
      <c r="G309" s="16"/>
      <c r="H309" s="16"/>
      <c r="I309" s="16"/>
      <c r="J309" s="16"/>
      <c r="K309" s="184"/>
    </row>
    <row r="310" spans="1:11" ht="15.75" x14ac:dyDescent="0.25">
      <c r="A310" s="102"/>
      <c r="B310" s="182"/>
      <c r="C310" s="98"/>
      <c r="D310" s="100"/>
      <c r="E310" s="5">
        <v>2018</v>
      </c>
      <c r="F310" s="25"/>
      <c r="G310" s="16"/>
      <c r="H310" s="16"/>
      <c r="I310" s="16"/>
      <c r="J310" s="16"/>
      <c r="K310" s="184"/>
    </row>
    <row r="311" spans="1:11" ht="15.75" x14ac:dyDescent="0.25">
      <c r="A311" s="102"/>
      <c r="B311" s="182"/>
      <c r="C311" s="98"/>
      <c r="D311" s="100"/>
      <c r="E311" s="5">
        <v>2019</v>
      </c>
      <c r="F311" s="25"/>
      <c r="G311" s="16"/>
      <c r="H311" s="16"/>
      <c r="I311" s="16"/>
      <c r="J311" s="16"/>
      <c r="K311" s="184"/>
    </row>
    <row r="312" spans="1:11" ht="15.75" x14ac:dyDescent="0.25">
      <c r="A312" s="103"/>
      <c r="B312" s="183"/>
      <c r="C312" s="99"/>
      <c r="D312" s="101"/>
      <c r="E312" s="18">
        <v>2020</v>
      </c>
      <c r="F312" s="27"/>
      <c r="G312" s="27"/>
      <c r="H312" s="27"/>
      <c r="I312" s="27"/>
      <c r="J312" s="27"/>
      <c r="K312" s="185"/>
    </row>
    <row r="313" spans="1:11" ht="15.75" x14ac:dyDescent="0.25">
      <c r="A313" s="181" t="s">
        <v>141</v>
      </c>
      <c r="B313" s="182" t="s">
        <v>139</v>
      </c>
      <c r="C313" s="98" t="s">
        <v>140</v>
      </c>
      <c r="D313" s="100" t="s">
        <v>137</v>
      </c>
      <c r="E313" s="22" t="s">
        <v>7</v>
      </c>
      <c r="F313" s="25">
        <f>SUM(G313:J313)</f>
        <v>1941.5</v>
      </c>
      <c r="G313" s="25"/>
      <c r="H313" s="25">
        <f>SUM(H314:H320)</f>
        <v>1922.1</v>
      </c>
      <c r="I313" s="25">
        <f>SUM(I314:I320)</f>
        <v>19.399999999999999</v>
      </c>
      <c r="J313" s="17"/>
      <c r="K313" s="186" t="s">
        <v>123</v>
      </c>
    </row>
    <row r="314" spans="1:11" ht="15.75" x14ac:dyDescent="0.25">
      <c r="A314" s="122"/>
      <c r="B314" s="182"/>
      <c r="C314" s="98"/>
      <c r="D314" s="100"/>
      <c r="E314" s="5">
        <v>2014</v>
      </c>
      <c r="F314" s="25"/>
      <c r="G314" s="16"/>
      <c r="H314" s="16"/>
      <c r="I314" s="16"/>
      <c r="J314" s="16"/>
      <c r="K314" s="110"/>
    </row>
    <row r="315" spans="1:11" ht="15.75" x14ac:dyDescent="0.25">
      <c r="A315" s="122"/>
      <c r="B315" s="182"/>
      <c r="C315" s="98"/>
      <c r="D315" s="100"/>
      <c r="E315" s="5">
        <v>2015</v>
      </c>
      <c r="F315" s="16">
        <f t="shared" ref="F315" si="40">SUM(G315:J315)</f>
        <v>1941.5</v>
      </c>
      <c r="G315" s="16"/>
      <c r="H315" s="16">
        <v>1922.1</v>
      </c>
      <c r="I315" s="16">
        <v>19.399999999999999</v>
      </c>
      <c r="J315" s="16"/>
      <c r="K315" s="110"/>
    </row>
    <row r="316" spans="1:11" ht="15.75" x14ac:dyDescent="0.25">
      <c r="A316" s="122"/>
      <c r="B316" s="182"/>
      <c r="C316" s="98"/>
      <c r="D316" s="100"/>
      <c r="E316" s="5">
        <v>2016</v>
      </c>
      <c r="F316" s="25"/>
      <c r="G316" s="16"/>
      <c r="H316" s="16"/>
      <c r="I316" s="16"/>
      <c r="J316" s="16"/>
      <c r="K316" s="110"/>
    </row>
    <row r="317" spans="1:11" ht="15.75" x14ac:dyDescent="0.25">
      <c r="A317" s="122"/>
      <c r="B317" s="182"/>
      <c r="C317" s="98"/>
      <c r="D317" s="100"/>
      <c r="E317" s="5">
        <v>2017</v>
      </c>
      <c r="F317" s="25"/>
      <c r="G317" s="16"/>
      <c r="H317" s="16"/>
      <c r="I317" s="16"/>
      <c r="J317" s="16"/>
      <c r="K317" s="110"/>
    </row>
    <row r="318" spans="1:11" ht="15.75" x14ac:dyDescent="0.25">
      <c r="A318" s="122"/>
      <c r="B318" s="182"/>
      <c r="C318" s="98"/>
      <c r="D318" s="100"/>
      <c r="E318" s="5">
        <v>2018</v>
      </c>
      <c r="F318" s="25"/>
      <c r="G318" s="16"/>
      <c r="H318" s="16"/>
      <c r="I318" s="16"/>
      <c r="J318" s="16"/>
      <c r="K318" s="110"/>
    </row>
    <row r="319" spans="1:11" ht="15.75" x14ac:dyDescent="0.25">
      <c r="A319" s="122"/>
      <c r="B319" s="182"/>
      <c r="C319" s="98"/>
      <c r="D319" s="100"/>
      <c r="E319" s="5">
        <v>2019</v>
      </c>
      <c r="F319" s="25"/>
      <c r="G319" s="16"/>
      <c r="H319" s="16"/>
      <c r="I319" s="16"/>
      <c r="J319" s="16"/>
      <c r="K319" s="110"/>
    </row>
    <row r="320" spans="1:11" ht="15.75" x14ac:dyDescent="0.25">
      <c r="A320" s="126"/>
      <c r="B320" s="183"/>
      <c r="C320" s="99"/>
      <c r="D320" s="101"/>
      <c r="E320" s="18">
        <v>2020</v>
      </c>
      <c r="F320" s="50"/>
      <c r="G320" s="53"/>
      <c r="H320" s="53"/>
      <c r="I320" s="53"/>
      <c r="J320" s="53"/>
      <c r="K320" s="110"/>
    </row>
    <row r="321" spans="1:11" ht="15.75" x14ac:dyDescent="0.25">
      <c r="A321" s="181" t="s">
        <v>146</v>
      </c>
      <c r="B321" s="108" t="s">
        <v>142</v>
      </c>
      <c r="C321" s="179" t="s">
        <v>143</v>
      </c>
      <c r="D321" s="180" t="s">
        <v>144</v>
      </c>
      <c r="E321" s="22" t="s">
        <v>7</v>
      </c>
      <c r="F321" s="24" t="s">
        <v>145</v>
      </c>
      <c r="G321" s="24"/>
      <c r="H321" s="24"/>
      <c r="I321" s="24" t="s">
        <v>145</v>
      </c>
      <c r="J321" s="24"/>
      <c r="K321" s="115" t="s">
        <v>147</v>
      </c>
    </row>
    <row r="322" spans="1:11" ht="15.75" x14ac:dyDescent="0.25">
      <c r="A322" s="122"/>
      <c r="B322" s="108"/>
      <c r="C322" s="179"/>
      <c r="D322" s="180"/>
      <c r="E322" s="5">
        <v>2014</v>
      </c>
      <c r="F322" s="11"/>
      <c r="G322" s="11"/>
      <c r="H322" s="11"/>
      <c r="I322" s="11"/>
      <c r="J322" s="11"/>
      <c r="K322" s="116"/>
    </row>
    <row r="323" spans="1:11" ht="17.45" customHeight="1" x14ac:dyDescent="0.25">
      <c r="A323" s="122"/>
      <c r="B323" s="108"/>
      <c r="C323" s="179"/>
      <c r="D323" s="180"/>
      <c r="E323" s="5">
        <v>2015</v>
      </c>
      <c r="F323" s="11"/>
      <c r="G323" s="11"/>
      <c r="H323" s="11"/>
      <c r="I323" s="11"/>
      <c r="J323" s="11"/>
      <c r="K323" s="116"/>
    </row>
    <row r="324" spans="1:11" ht="15.75" x14ac:dyDescent="0.25">
      <c r="A324" s="122"/>
      <c r="B324" s="108"/>
      <c r="C324" s="179"/>
      <c r="D324" s="180"/>
      <c r="E324" s="5">
        <v>2016</v>
      </c>
      <c r="F324" s="11" t="s">
        <v>145</v>
      </c>
      <c r="G324" s="11"/>
      <c r="H324" s="11"/>
      <c r="I324" s="16">
        <v>6020</v>
      </c>
      <c r="J324" s="11"/>
      <c r="K324" s="116"/>
    </row>
    <row r="325" spans="1:11" ht="15.75" x14ac:dyDescent="0.25">
      <c r="A325" s="122"/>
      <c r="B325" s="108"/>
      <c r="C325" s="179"/>
      <c r="D325" s="180"/>
      <c r="E325" s="5">
        <v>2017</v>
      </c>
      <c r="F325" s="11"/>
      <c r="G325" s="11"/>
      <c r="H325" s="11"/>
      <c r="I325" s="11"/>
      <c r="J325" s="11"/>
      <c r="K325" s="116"/>
    </row>
    <row r="326" spans="1:11" ht="15.75" x14ac:dyDescent="0.25">
      <c r="A326" s="122"/>
      <c r="B326" s="108"/>
      <c r="C326" s="179"/>
      <c r="D326" s="180"/>
      <c r="E326" s="5">
        <v>2018</v>
      </c>
      <c r="F326" s="11"/>
      <c r="G326" s="11"/>
      <c r="H326" s="11"/>
      <c r="I326" s="11"/>
      <c r="J326" s="11"/>
      <c r="K326" s="116"/>
    </row>
    <row r="327" spans="1:11" ht="15.75" x14ac:dyDescent="0.25">
      <c r="A327" s="122"/>
      <c r="B327" s="108"/>
      <c r="C327" s="179"/>
      <c r="D327" s="180"/>
      <c r="E327" s="5">
        <v>2019</v>
      </c>
      <c r="F327" s="11"/>
      <c r="G327" s="11"/>
      <c r="H327" s="11"/>
      <c r="I327" s="11"/>
      <c r="J327" s="11"/>
      <c r="K327" s="116"/>
    </row>
    <row r="328" spans="1:11" ht="15.75" x14ac:dyDescent="0.25">
      <c r="A328" s="122"/>
      <c r="B328" s="108"/>
      <c r="C328" s="179"/>
      <c r="D328" s="180"/>
      <c r="E328" s="18">
        <v>2020</v>
      </c>
      <c r="F328" s="54"/>
      <c r="G328" s="54"/>
      <c r="H328" s="54"/>
      <c r="I328" s="54"/>
      <c r="J328" s="54"/>
      <c r="K328" s="117"/>
    </row>
    <row r="329" spans="1:11" ht="15.75" x14ac:dyDescent="0.25">
      <c r="A329" s="82" t="s">
        <v>195</v>
      </c>
      <c r="B329" s="85" t="s">
        <v>194</v>
      </c>
      <c r="C329" s="85" t="s">
        <v>197</v>
      </c>
      <c r="D329" s="88" t="s">
        <v>196</v>
      </c>
      <c r="E329" s="72" t="s">
        <v>7</v>
      </c>
      <c r="F329" s="74">
        <f>SUM(F330:F336)</f>
        <v>1270.2</v>
      </c>
      <c r="G329" s="73"/>
      <c r="H329" s="73"/>
      <c r="I329" s="50">
        <f>SUM(I330:I336)</f>
        <v>1270.2</v>
      </c>
      <c r="J329" s="73"/>
      <c r="K329" s="91" t="s">
        <v>198</v>
      </c>
    </row>
    <row r="330" spans="1:11" ht="15.75" x14ac:dyDescent="0.25">
      <c r="A330" s="83"/>
      <c r="B330" s="86"/>
      <c r="C330" s="86"/>
      <c r="D330" s="89"/>
      <c r="E330" s="66">
        <v>2014</v>
      </c>
      <c r="F330" s="75"/>
      <c r="G330" s="54"/>
      <c r="H330" s="54"/>
      <c r="I330" s="54"/>
      <c r="J330" s="54"/>
      <c r="K330" s="92"/>
    </row>
    <row r="331" spans="1:11" ht="15.75" x14ac:dyDescent="0.25">
      <c r="A331" s="83"/>
      <c r="B331" s="86"/>
      <c r="C331" s="86"/>
      <c r="D331" s="89"/>
      <c r="E331" s="66">
        <v>2015</v>
      </c>
      <c r="F331" s="75"/>
      <c r="G331" s="54"/>
      <c r="H331" s="54"/>
      <c r="I331" s="54"/>
      <c r="J331" s="54"/>
      <c r="K331" s="92"/>
    </row>
    <row r="332" spans="1:11" ht="15.75" x14ac:dyDescent="0.25">
      <c r="A332" s="83"/>
      <c r="B332" s="86"/>
      <c r="C332" s="86"/>
      <c r="D332" s="89"/>
      <c r="E332" s="66">
        <v>2016</v>
      </c>
      <c r="F332" s="75"/>
      <c r="G332" s="54"/>
      <c r="H332" s="54"/>
      <c r="I332" s="54"/>
      <c r="J332" s="54"/>
      <c r="K332" s="92"/>
    </row>
    <row r="333" spans="1:11" ht="15.75" x14ac:dyDescent="0.25">
      <c r="A333" s="83"/>
      <c r="B333" s="86"/>
      <c r="C333" s="86"/>
      <c r="D333" s="89"/>
      <c r="E333" s="66">
        <v>2017</v>
      </c>
      <c r="F333" s="75"/>
      <c r="G333" s="54"/>
      <c r="H333" s="54"/>
      <c r="I333" s="54"/>
      <c r="J333" s="54"/>
      <c r="K333" s="92"/>
    </row>
    <row r="334" spans="1:11" ht="15.75" x14ac:dyDescent="0.25">
      <c r="A334" s="83"/>
      <c r="B334" s="86"/>
      <c r="C334" s="86"/>
      <c r="D334" s="89"/>
      <c r="E334" s="66">
        <v>2018</v>
      </c>
      <c r="F334" s="49">
        <f>SUM(G334:J334)</f>
        <v>1270.2</v>
      </c>
      <c r="G334" s="54"/>
      <c r="H334" s="54"/>
      <c r="I334" s="70">
        <v>1270.2</v>
      </c>
      <c r="J334" s="54"/>
      <c r="K334" s="92"/>
    </row>
    <row r="335" spans="1:11" ht="15.75" x14ac:dyDescent="0.25">
      <c r="A335" s="83"/>
      <c r="B335" s="86"/>
      <c r="C335" s="86"/>
      <c r="D335" s="89"/>
      <c r="E335" s="66">
        <v>2019</v>
      </c>
      <c r="F335" s="49">
        <f>SUM(G335:J335)</f>
        <v>0</v>
      </c>
      <c r="G335" s="49"/>
      <c r="H335" s="49"/>
      <c r="I335" s="49">
        <v>0</v>
      </c>
      <c r="J335" s="49"/>
      <c r="K335" s="92"/>
    </row>
    <row r="336" spans="1:11" ht="15.75" x14ac:dyDescent="0.25">
      <c r="A336" s="84"/>
      <c r="B336" s="87"/>
      <c r="C336" s="87"/>
      <c r="D336" s="90"/>
      <c r="E336" s="66">
        <v>2020</v>
      </c>
      <c r="F336" s="49">
        <f>SUM(G336:J336)</f>
        <v>0</v>
      </c>
      <c r="G336" s="49"/>
      <c r="H336" s="49"/>
      <c r="I336" s="49">
        <v>0</v>
      </c>
      <c r="J336" s="49"/>
      <c r="K336" s="93"/>
    </row>
    <row r="337" spans="1:11" ht="15.75" x14ac:dyDescent="0.25">
      <c r="A337" s="188" t="s">
        <v>150</v>
      </c>
      <c r="B337" s="118" t="s">
        <v>148</v>
      </c>
      <c r="C337" s="187"/>
      <c r="D337" s="187"/>
      <c r="E337" s="22" t="s">
        <v>149</v>
      </c>
      <c r="F337" s="25">
        <f>SUM(F338:F344)</f>
        <v>46371.7</v>
      </c>
      <c r="G337" s="25"/>
      <c r="H337" s="25">
        <f>SUM(H338:H344)</f>
        <v>23164.300000000003</v>
      </c>
      <c r="I337" s="25">
        <f t="shared" ref="I337:J337" si="41">SUM(I338:I344)</f>
        <v>18779.699999999997</v>
      </c>
      <c r="J337" s="25">
        <f t="shared" si="41"/>
        <v>4427.7</v>
      </c>
      <c r="K337" s="189"/>
    </row>
    <row r="338" spans="1:11" ht="15.75" x14ac:dyDescent="0.25">
      <c r="A338" s="116"/>
      <c r="B338" s="187"/>
      <c r="C338" s="187"/>
      <c r="D338" s="187"/>
      <c r="E338" s="5">
        <v>2014</v>
      </c>
      <c r="F338" s="16">
        <f>SUM(G338:J338)</f>
        <v>625</v>
      </c>
      <c r="G338" s="16"/>
      <c r="H338" s="16"/>
      <c r="I338" s="16">
        <f>I322+I314+I306+I298+I290+I282+I274+I266+I258+I250+I242+I218+I330</f>
        <v>360</v>
      </c>
      <c r="J338" s="16">
        <f t="shared" ref="J338:J344" si="42">J322+J314+J306+J298+J290+J282+J274+J266+J258+J250+J242+J218</f>
        <v>265</v>
      </c>
      <c r="K338" s="190"/>
    </row>
    <row r="339" spans="1:11" ht="15.75" x14ac:dyDescent="0.25">
      <c r="A339" s="116"/>
      <c r="B339" s="187"/>
      <c r="C339" s="187"/>
      <c r="D339" s="187"/>
      <c r="E339" s="5">
        <v>2015</v>
      </c>
      <c r="F339" s="16">
        <f t="shared" ref="F339:F344" si="43">SUM(G339:J339)</f>
        <v>18470.2</v>
      </c>
      <c r="G339" s="16"/>
      <c r="H339" s="16">
        <f>H323+H315+H307+H299+H291+H283+H275+H267+H259+H251+H243+H219</f>
        <v>17630.2</v>
      </c>
      <c r="I339" s="16">
        <f>I323+I315+I307+I299+I291+I283+I275+I267+I259+I251+I243+I219+I331</f>
        <v>540</v>
      </c>
      <c r="J339" s="16">
        <f t="shared" si="42"/>
        <v>300</v>
      </c>
      <c r="K339" s="190"/>
    </row>
    <row r="340" spans="1:11" ht="15.75" x14ac:dyDescent="0.25">
      <c r="A340" s="116"/>
      <c r="B340" s="187"/>
      <c r="C340" s="187"/>
      <c r="D340" s="187"/>
      <c r="E340" s="5">
        <v>2016</v>
      </c>
      <c r="F340" s="16">
        <f t="shared" si="43"/>
        <v>10520.4</v>
      </c>
      <c r="G340" s="16"/>
      <c r="H340" s="81">
        <f t="shared" ref="H340:H344" si="44">H324+H316+H308+H300+H292+H284+H276+H268+H260+H252+H244+H220</f>
        <v>0</v>
      </c>
      <c r="I340" s="16">
        <f>I324+I316+I308+I300+I292+I284+I276+I268+I260+I252+I244+I220</f>
        <v>9533.4</v>
      </c>
      <c r="J340" s="16">
        <f t="shared" si="42"/>
        <v>987</v>
      </c>
      <c r="K340" s="190"/>
    </row>
    <row r="341" spans="1:11" ht="15.75" x14ac:dyDescent="0.25">
      <c r="A341" s="116"/>
      <c r="B341" s="187"/>
      <c r="C341" s="187"/>
      <c r="D341" s="187"/>
      <c r="E341" s="5">
        <v>2017</v>
      </c>
      <c r="F341" s="16">
        <f t="shared" si="43"/>
        <v>8395.9</v>
      </c>
      <c r="G341" s="16"/>
      <c r="H341" s="81">
        <f t="shared" si="44"/>
        <v>0</v>
      </c>
      <c r="I341" s="16">
        <f>I325+I317+I309+I301+I293+I285+I277+I269+I261+I253+I245+I221</f>
        <v>7020.2</v>
      </c>
      <c r="J341" s="16">
        <f t="shared" si="42"/>
        <v>1375.7</v>
      </c>
      <c r="K341" s="190"/>
    </row>
    <row r="342" spans="1:11" ht="15.75" x14ac:dyDescent="0.25">
      <c r="A342" s="116"/>
      <c r="B342" s="187"/>
      <c r="C342" s="187"/>
      <c r="D342" s="187"/>
      <c r="E342" s="5">
        <v>2018</v>
      </c>
      <c r="F342" s="16">
        <f t="shared" si="43"/>
        <v>7310.2000000000007</v>
      </c>
      <c r="G342" s="16"/>
      <c r="H342" s="81">
        <f t="shared" si="44"/>
        <v>5534.1</v>
      </c>
      <c r="I342" s="16">
        <f>I326+I318+I310+I302+I294+I286+I278+I270+I262+I254+I246+I222+I334</f>
        <v>1326.1000000000001</v>
      </c>
      <c r="J342" s="16">
        <f t="shared" si="42"/>
        <v>450</v>
      </c>
      <c r="K342" s="190"/>
    </row>
    <row r="343" spans="1:11" ht="15.75" x14ac:dyDescent="0.25">
      <c r="A343" s="116"/>
      <c r="B343" s="187"/>
      <c r="C343" s="187"/>
      <c r="D343" s="187"/>
      <c r="E343" s="5">
        <v>2019</v>
      </c>
      <c r="F343" s="16">
        <f t="shared" si="43"/>
        <v>500</v>
      </c>
      <c r="G343" s="16"/>
      <c r="H343" s="81">
        <f t="shared" si="44"/>
        <v>0</v>
      </c>
      <c r="I343" s="16">
        <f>I327+I319+I311+I303+I295+I287+I279+I271+I263+I255+I247+I223+I335</f>
        <v>0</v>
      </c>
      <c r="J343" s="16">
        <f t="shared" si="42"/>
        <v>500</v>
      </c>
      <c r="K343" s="190"/>
    </row>
    <row r="344" spans="1:11" ht="15.75" x14ac:dyDescent="0.25">
      <c r="A344" s="116"/>
      <c r="B344" s="187"/>
      <c r="C344" s="187"/>
      <c r="D344" s="187"/>
      <c r="E344" s="5">
        <v>2020</v>
      </c>
      <c r="F344" s="16">
        <f t="shared" si="43"/>
        <v>550</v>
      </c>
      <c r="G344" s="16"/>
      <c r="H344" s="81">
        <f t="shared" si="44"/>
        <v>0</v>
      </c>
      <c r="I344" s="81">
        <f>I328+I320+I312+I304+I296+I288+I280+I272+I264+I256+I248+I224+I336</f>
        <v>0</v>
      </c>
      <c r="J344" s="16">
        <f t="shared" si="42"/>
        <v>550</v>
      </c>
      <c r="K344" s="191"/>
    </row>
    <row r="345" spans="1:11" ht="15.75" x14ac:dyDescent="0.25">
      <c r="A345" s="55"/>
      <c r="B345" s="114" t="s">
        <v>151</v>
      </c>
      <c r="C345" s="192"/>
      <c r="D345" s="192"/>
      <c r="E345" s="192"/>
      <c r="F345" s="192"/>
      <c r="G345" s="192"/>
      <c r="H345" s="192"/>
      <c r="I345" s="192"/>
      <c r="J345" s="192"/>
      <c r="K345" s="192"/>
    </row>
    <row r="346" spans="1:11" ht="15.75" x14ac:dyDescent="0.25">
      <c r="A346" s="135" t="s">
        <v>153</v>
      </c>
      <c r="B346" s="107" t="s">
        <v>152</v>
      </c>
      <c r="C346" s="98" t="s">
        <v>14</v>
      </c>
      <c r="D346" s="100" t="s">
        <v>76</v>
      </c>
      <c r="E346" s="22" t="s">
        <v>7</v>
      </c>
      <c r="F346" s="25">
        <f>SUM(G346:J346)</f>
        <v>376.3</v>
      </c>
      <c r="G346" s="25"/>
      <c r="H346" s="25"/>
      <c r="I346" s="25"/>
      <c r="J346" s="25">
        <f>SUM(J347:J353)</f>
        <v>376.3</v>
      </c>
      <c r="K346" s="188" t="s">
        <v>154</v>
      </c>
    </row>
    <row r="347" spans="1:11" ht="15.75" x14ac:dyDescent="0.25">
      <c r="A347" s="193"/>
      <c r="B347" s="107"/>
      <c r="C347" s="98"/>
      <c r="D347" s="100"/>
      <c r="E347" s="5">
        <v>2014</v>
      </c>
      <c r="F347" s="16">
        <f t="shared" ref="F347:F353" si="45">SUM(G347:J347)</f>
        <v>34</v>
      </c>
      <c r="G347" s="16"/>
      <c r="H347" s="16"/>
      <c r="I347" s="16"/>
      <c r="J347" s="16">
        <v>34</v>
      </c>
      <c r="K347" s="116"/>
    </row>
    <row r="348" spans="1:11" ht="15.75" x14ac:dyDescent="0.25">
      <c r="A348" s="193"/>
      <c r="B348" s="107"/>
      <c r="C348" s="98"/>
      <c r="D348" s="100"/>
      <c r="E348" s="5">
        <v>2015</v>
      </c>
      <c r="F348" s="16">
        <f t="shared" si="45"/>
        <v>50</v>
      </c>
      <c r="G348" s="16"/>
      <c r="H348" s="16"/>
      <c r="I348" s="16"/>
      <c r="J348" s="16">
        <v>50</v>
      </c>
      <c r="K348" s="116"/>
    </row>
    <row r="349" spans="1:11" ht="15.75" x14ac:dyDescent="0.25">
      <c r="A349" s="193"/>
      <c r="B349" s="107"/>
      <c r="C349" s="98"/>
      <c r="D349" s="100"/>
      <c r="E349" s="5">
        <v>2016</v>
      </c>
      <c r="F349" s="16">
        <f t="shared" si="45"/>
        <v>5.8</v>
      </c>
      <c r="G349" s="16"/>
      <c r="H349" s="16"/>
      <c r="I349" s="16"/>
      <c r="J349" s="16">
        <v>5.8</v>
      </c>
      <c r="K349" s="116"/>
    </row>
    <row r="350" spans="1:11" ht="15.75" x14ac:dyDescent="0.25">
      <c r="A350" s="193"/>
      <c r="B350" s="107"/>
      <c r="C350" s="98"/>
      <c r="D350" s="100"/>
      <c r="E350" s="5">
        <v>2017</v>
      </c>
      <c r="F350" s="16">
        <f t="shared" si="45"/>
        <v>76.5</v>
      </c>
      <c r="G350" s="16"/>
      <c r="H350" s="16"/>
      <c r="I350" s="16"/>
      <c r="J350" s="16">
        <v>76.5</v>
      </c>
      <c r="K350" s="116"/>
    </row>
    <row r="351" spans="1:11" ht="15.75" x14ac:dyDescent="0.25">
      <c r="A351" s="193"/>
      <c r="B351" s="107"/>
      <c r="C351" s="98"/>
      <c r="D351" s="100"/>
      <c r="E351" s="5">
        <v>2018</v>
      </c>
      <c r="F351" s="16">
        <f t="shared" si="45"/>
        <v>65</v>
      </c>
      <c r="G351" s="16"/>
      <c r="H351" s="16"/>
      <c r="I351" s="16"/>
      <c r="J351" s="16">
        <v>65</v>
      </c>
      <c r="K351" s="116"/>
    </row>
    <row r="352" spans="1:11" ht="15.75" x14ac:dyDescent="0.25">
      <c r="A352" s="193"/>
      <c r="B352" s="107"/>
      <c r="C352" s="98"/>
      <c r="D352" s="100"/>
      <c r="E352" s="5">
        <v>2019</v>
      </c>
      <c r="F352" s="16">
        <f t="shared" si="45"/>
        <v>70</v>
      </c>
      <c r="G352" s="16"/>
      <c r="H352" s="16"/>
      <c r="I352" s="16"/>
      <c r="J352" s="16">
        <v>70</v>
      </c>
      <c r="K352" s="116"/>
    </row>
    <row r="353" spans="1:11" ht="15.75" x14ac:dyDescent="0.25">
      <c r="A353" s="194"/>
      <c r="B353" s="96"/>
      <c r="C353" s="99"/>
      <c r="D353" s="101"/>
      <c r="E353" s="18">
        <v>2020</v>
      </c>
      <c r="F353" s="27">
        <f t="shared" si="45"/>
        <v>75</v>
      </c>
      <c r="G353" s="27"/>
      <c r="H353" s="27"/>
      <c r="I353" s="27"/>
      <c r="J353" s="27">
        <v>75</v>
      </c>
      <c r="K353" s="116"/>
    </row>
    <row r="354" spans="1:11" ht="15.75" x14ac:dyDescent="0.25">
      <c r="A354" s="135" t="s">
        <v>157</v>
      </c>
      <c r="B354" s="107" t="s">
        <v>155</v>
      </c>
      <c r="C354" s="98" t="s">
        <v>156</v>
      </c>
      <c r="D354" s="100" t="s">
        <v>46</v>
      </c>
      <c r="E354" s="56" t="s">
        <v>7</v>
      </c>
      <c r="F354" s="25">
        <f>SUM(G354:J354)</f>
        <v>405</v>
      </c>
      <c r="G354" s="25"/>
      <c r="H354" s="25"/>
      <c r="I354" s="25">
        <f>SUM(I355:I361)</f>
        <v>405</v>
      </c>
      <c r="J354" s="25"/>
      <c r="K354" s="198" t="s">
        <v>154</v>
      </c>
    </row>
    <row r="355" spans="1:11" ht="15.75" x14ac:dyDescent="0.25">
      <c r="A355" s="193"/>
      <c r="B355" s="107"/>
      <c r="C355" s="98"/>
      <c r="D355" s="100"/>
      <c r="E355" s="5">
        <v>2014</v>
      </c>
      <c r="F355" s="25"/>
      <c r="G355" s="25"/>
      <c r="H355" s="25"/>
      <c r="I355" s="25"/>
      <c r="J355" s="25"/>
      <c r="K355" s="199"/>
    </row>
    <row r="356" spans="1:11" ht="15.75" x14ac:dyDescent="0.25">
      <c r="A356" s="193"/>
      <c r="B356" s="107"/>
      <c r="C356" s="98"/>
      <c r="D356" s="100"/>
      <c r="E356" s="5">
        <v>2015</v>
      </c>
      <c r="F356" s="25"/>
      <c r="G356" s="25"/>
      <c r="H356" s="25"/>
      <c r="I356" s="25"/>
      <c r="J356" s="25"/>
      <c r="K356" s="199"/>
    </row>
    <row r="357" spans="1:11" ht="15.75" x14ac:dyDescent="0.25">
      <c r="A357" s="193"/>
      <c r="B357" s="107"/>
      <c r="C357" s="98"/>
      <c r="D357" s="100"/>
      <c r="E357" s="5">
        <v>2016</v>
      </c>
      <c r="F357" s="25"/>
      <c r="G357" s="25"/>
      <c r="H357" s="25"/>
      <c r="I357" s="25"/>
      <c r="J357" s="25"/>
      <c r="K357" s="199"/>
    </row>
    <row r="358" spans="1:11" ht="15.75" x14ac:dyDescent="0.25">
      <c r="A358" s="193"/>
      <c r="B358" s="107"/>
      <c r="C358" s="98"/>
      <c r="D358" s="100"/>
      <c r="E358" s="5">
        <v>2017</v>
      </c>
      <c r="F358" s="16">
        <f t="shared" ref="F358:F360" si="46">SUM(G358:J358)</f>
        <v>405</v>
      </c>
      <c r="G358" s="16"/>
      <c r="H358" s="16"/>
      <c r="I358" s="16">
        <v>405</v>
      </c>
      <c r="J358" s="25"/>
      <c r="K358" s="199"/>
    </row>
    <row r="359" spans="1:11" ht="15.75" x14ac:dyDescent="0.25">
      <c r="A359" s="193"/>
      <c r="B359" s="107"/>
      <c r="C359" s="98"/>
      <c r="D359" s="100"/>
      <c r="E359" s="5">
        <v>2018</v>
      </c>
      <c r="F359" s="16"/>
      <c r="G359" s="16"/>
      <c r="H359" s="16"/>
      <c r="I359" s="16"/>
      <c r="J359" s="25"/>
      <c r="K359" s="199"/>
    </row>
    <row r="360" spans="1:11" ht="15.75" x14ac:dyDescent="0.25">
      <c r="A360" s="193"/>
      <c r="B360" s="107"/>
      <c r="C360" s="98"/>
      <c r="D360" s="100"/>
      <c r="E360" s="5">
        <v>2019</v>
      </c>
      <c r="F360" s="16">
        <f t="shared" si="46"/>
        <v>0</v>
      </c>
      <c r="G360" s="16"/>
      <c r="H360" s="16"/>
      <c r="I360" s="16">
        <v>0</v>
      </c>
      <c r="J360" s="25"/>
      <c r="K360" s="199"/>
    </row>
    <row r="361" spans="1:11" ht="15.75" x14ac:dyDescent="0.25">
      <c r="A361" s="194"/>
      <c r="B361" s="96"/>
      <c r="C361" s="99"/>
      <c r="D361" s="101"/>
      <c r="E361" s="18">
        <v>2020</v>
      </c>
      <c r="F361" s="27"/>
      <c r="G361" s="27"/>
      <c r="H361" s="27"/>
      <c r="I361" s="27"/>
      <c r="J361" s="50"/>
      <c r="K361" s="199"/>
    </row>
    <row r="362" spans="1:11" ht="15.75" x14ac:dyDescent="0.25">
      <c r="A362" s="135" t="s">
        <v>160</v>
      </c>
      <c r="B362" s="107" t="s">
        <v>158</v>
      </c>
      <c r="C362" s="98" t="s">
        <v>156</v>
      </c>
      <c r="D362" s="100" t="s">
        <v>159</v>
      </c>
      <c r="E362" s="22" t="s">
        <v>7</v>
      </c>
      <c r="F362" s="25">
        <f>SUM(F364:F369)</f>
        <v>1309.5999999999999</v>
      </c>
      <c r="G362" s="25"/>
      <c r="H362" s="25"/>
      <c r="I362" s="25">
        <f>SUM(I363:I369)</f>
        <v>1309.5999999999999</v>
      </c>
      <c r="J362" s="46"/>
      <c r="K362" s="198" t="s">
        <v>154</v>
      </c>
    </row>
    <row r="363" spans="1:11" ht="15.75" x14ac:dyDescent="0.25">
      <c r="A363" s="193"/>
      <c r="B363" s="107"/>
      <c r="C363" s="98"/>
      <c r="D363" s="116"/>
      <c r="E363" s="5">
        <v>2014</v>
      </c>
      <c r="F363" s="57"/>
      <c r="G363" s="57"/>
      <c r="H363" s="57"/>
      <c r="I363" s="57"/>
      <c r="J363" s="57"/>
      <c r="K363" s="199"/>
    </row>
    <row r="364" spans="1:11" ht="15.75" x14ac:dyDescent="0.25">
      <c r="A364" s="193"/>
      <c r="B364" s="107"/>
      <c r="C364" s="98"/>
      <c r="D364" s="116"/>
      <c r="E364" s="5">
        <v>2015</v>
      </c>
      <c r="F364" s="57"/>
      <c r="G364" s="57"/>
      <c r="H364" s="57"/>
      <c r="I364" s="57"/>
      <c r="J364" s="57"/>
      <c r="K364" s="199"/>
    </row>
    <row r="365" spans="1:11" ht="15.75" x14ac:dyDescent="0.25">
      <c r="A365" s="193"/>
      <c r="B365" s="107"/>
      <c r="C365" s="98"/>
      <c r="D365" s="116"/>
      <c r="E365" s="5">
        <v>2016</v>
      </c>
      <c r="F365" s="57"/>
      <c r="G365" s="57"/>
      <c r="H365" s="57"/>
      <c r="I365" s="57"/>
      <c r="J365" s="57"/>
      <c r="K365" s="199"/>
    </row>
    <row r="366" spans="1:11" ht="15.75" x14ac:dyDescent="0.25">
      <c r="A366" s="193"/>
      <c r="B366" s="107"/>
      <c r="C366" s="98"/>
      <c r="D366" s="116"/>
      <c r="E366" s="5">
        <v>2017</v>
      </c>
      <c r="F366" s="16">
        <f>SUM(G366:J366)</f>
        <v>1309.5999999999999</v>
      </c>
      <c r="G366" s="16"/>
      <c r="H366" s="16"/>
      <c r="I366" s="16">
        <v>1309.5999999999999</v>
      </c>
      <c r="J366" s="57"/>
      <c r="K366" s="199"/>
    </row>
    <row r="367" spans="1:11" ht="15.75" x14ac:dyDescent="0.25">
      <c r="A367" s="193"/>
      <c r="B367" s="107"/>
      <c r="C367" s="98"/>
      <c r="D367" s="116"/>
      <c r="E367" s="5">
        <v>2018</v>
      </c>
      <c r="F367" s="16"/>
      <c r="G367" s="16"/>
      <c r="H367" s="16"/>
      <c r="I367" s="16"/>
      <c r="J367" s="57"/>
      <c r="K367" s="199"/>
    </row>
    <row r="368" spans="1:11" ht="15.75" x14ac:dyDescent="0.25">
      <c r="A368" s="193"/>
      <c r="B368" s="107"/>
      <c r="C368" s="98"/>
      <c r="D368" s="116"/>
      <c r="E368" s="5">
        <v>2019</v>
      </c>
      <c r="F368" s="16">
        <f>SUM(G368:J368)</f>
        <v>0</v>
      </c>
      <c r="G368" s="16"/>
      <c r="H368" s="16"/>
      <c r="I368" s="16">
        <v>0</v>
      </c>
      <c r="J368" s="57"/>
      <c r="K368" s="199"/>
    </row>
    <row r="369" spans="1:11" ht="15.75" x14ac:dyDescent="0.25">
      <c r="A369" s="193"/>
      <c r="B369" s="96"/>
      <c r="C369" s="99"/>
      <c r="D369" s="117"/>
      <c r="E369" s="18">
        <v>2020</v>
      </c>
      <c r="F369" s="27"/>
      <c r="G369" s="27"/>
      <c r="H369" s="27"/>
      <c r="I369" s="27"/>
      <c r="J369" s="27"/>
      <c r="K369" s="199"/>
    </row>
    <row r="370" spans="1:11" ht="15.75" x14ac:dyDescent="0.25">
      <c r="A370" s="195" t="s">
        <v>162</v>
      </c>
      <c r="B370" s="96" t="s">
        <v>161</v>
      </c>
      <c r="C370" s="157" t="s">
        <v>156</v>
      </c>
      <c r="D370" s="164" t="s">
        <v>46</v>
      </c>
      <c r="E370" s="22" t="s">
        <v>7</v>
      </c>
      <c r="F370" s="25">
        <f>SUM(G370:J370)</f>
        <v>1409.2</v>
      </c>
      <c r="G370" s="48"/>
      <c r="H370" s="48"/>
      <c r="I370" s="25">
        <f>SUM(I372:I377)</f>
        <v>1409.2</v>
      </c>
      <c r="J370" s="48"/>
      <c r="K370" s="198" t="s">
        <v>154</v>
      </c>
    </row>
    <row r="371" spans="1:11" ht="15.75" x14ac:dyDescent="0.25">
      <c r="A371" s="196"/>
      <c r="B371" s="97"/>
      <c r="C371" s="157"/>
      <c r="D371" s="164"/>
      <c r="E371" s="5">
        <v>2014</v>
      </c>
      <c r="F371" s="15"/>
      <c r="G371" s="15"/>
      <c r="H371" s="15"/>
      <c r="I371" s="16"/>
      <c r="J371" s="15"/>
      <c r="K371" s="199"/>
    </row>
    <row r="372" spans="1:11" ht="15.75" x14ac:dyDescent="0.25">
      <c r="A372" s="196"/>
      <c r="B372" s="97"/>
      <c r="C372" s="157"/>
      <c r="D372" s="164"/>
      <c r="E372" s="5">
        <v>2015</v>
      </c>
      <c r="F372" s="15"/>
      <c r="G372" s="15"/>
      <c r="H372" s="15"/>
      <c r="I372" s="16"/>
      <c r="J372" s="15"/>
      <c r="K372" s="199"/>
    </row>
    <row r="373" spans="1:11" ht="15.75" x14ac:dyDescent="0.25">
      <c r="A373" s="196"/>
      <c r="B373" s="97"/>
      <c r="C373" s="157"/>
      <c r="D373" s="164"/>
      <c r="E373" s="5">
        <v>2016</v>
      </c>
      <c r="F373" s="15"/>
      <c r="G373" s="15"/>
      <c r="H373" s="15"/>
      <c r="I373" s="16"/>
      <c r="J373" s="15"/>
      <c r="K373" s="199"/>
    </row>
    <row r="374" spans="1:11" ht="15.75" x14ac:dyDescent="0.25">
      <c r="A374" s="196"/>
      <c r="B374" s="97"/>
      <c r="C374" s="157"/>
      <c r="D374" s="164"/>
      <c r="E374" s="5">
        <v>2017</v>
      </c>
      <c r="F374" s="16">
        <f>SUM(G374:J374)</f>
        <v>1409.2</v>
      </c>
      <c r="G374" s="15"/>
      <c r="H374" s="15"/>
      <c r="I374" s="16">
        <v>1409.2</v>
      </c>
      <c r="J374" s="15"/>
      <c r="K374" s="199"/>
    </row>
    <row r="375" spans="1:11" ht="15.75" x14ac:dyDescent="0.25">
      <c r="A375" s="196"/>
      <c r="B375" s="97"/>
      <c r="C375" s="157"/>
      <c r="D375" s="164"/>
      <c r="E375" s="5">
        <v>2018</v>
      </c>
      <c r="F375" s="16"/>
      <c r="G375" s="15"/>
      <c r="H375" s="15"/>
      <c r="I375" s="16"/>
      <c r="J375" s="15"/>
      <c r="K375" s="199"/>
    </row>
    <row r="376" spans="1:11" ht="15.75" x14ac:dyDescent="0.25">
      <c r="A376" s="196"/>
      <c r="B376" s="97"/>
      <c r="C376" s="157"/>
      <c r="D376" s="164"/>
      <c r="E376" s="5">
        <v>2019</v>
      </c>
      <c r="F376" s="16">
        <f t="shared" ref="F376" si="47">SUM(G376:J376)</f>
        <v>0</v>
      </c>
      <c r="G376" s="15"/>
      <c r="H376" s="15"/>
      <c r="I376" s="16">
        <v>0</v>
      </c>
      <c r="J376" s="15"/>
      <c r="K376" s="199"/>
    </row>
    <row r="377" spans="1:11" ht="30.6" customHeight="1" x14ac:dyDescent="0.25">
      <c r="A377" s="197"/>
      <c r="B377" s="201"/>
      <c r="C377" s="158"/>
      <c r="D377" s="165"/>
      <c r="E377" s="18">
        <v>2020</v>
      </c>
      <c r="F377" s="27"/>
      <c r="G377" s="20"/>
      <c r="H377" s="20"/>
      <c r="I377" s="27"/>
      <c r="J377" s="20"/>
      <c r="K377" s="202"/>
    </row>
    <row r="378" spans="1:11" ht="15.75" x14ac:dyDescent="0.25">
      <c r="A378" s="135" t="s">
        <v>164</v>
      </c>
      <c r="B378" s="182" t="s">
        <v>163</v>
      </c>
      <c r="C378" s="98" t="s">
        <v>156</v>
      </c>
      <c r="D378" s="100" t="s">
        <v>46</v>
      </c>
      <c r="E378" s="22" t="s">
        <v>7</v>
      </c>
      <c r="F378" s="25">
        <f>SUM(G378:J378)</f>
        <v>120</v>
      </c>
      <c r="G378" s="25"/>
      <c r="H378" s="25"/>
      <c r="I378" s="25">
        <f>SUM(I379:I385)</f>
        <v>120</v>
      </c>
      <c r="J378" s="25"/>
      <c r="K378" s="188" t="s">
        <v>154</v>
      </c>
    </row>
    <row r="379" spans="1:11" ht="15.75" x14ac:dyDescent="0.25">
      <c r="A379" s="193"/>
      <c r="B379" s="182"/>
      <c r="C379" s="98"/>
      <c r="D379" s="100"/>
      <c r="E379" s="5">
        <v>2014</v>
      </c>
      <c r="F379" s="16"/>
      <c r="G379" s="16"/>
      <c r="H379" s="16"/>
      <c r="I379" s="16"/>
      <c r="J379" s="16"/>
      <c r="K379" s="116"/>
    </row>
    <row r="380" spans="1:11" ht="15.75" x14ac:dyDescent="0.25">
      <c r="A380" s="193"/>
      <c r="B380" s="182"/>
      <c r="C380" s="98"/>
      <c r="D380" s="100"/>
      <c r="E380" s="5">
        <v>2015</v>
      </c>
      <c r="F380" s="16"/>
      <c r="G380" s="16"/>
      <c r="H380" s="16"/>
      <c r="I380" s="16"/>
      <c r="J380" s="16"/>
      <c r="K380" s="116"/>
    </row>
    <row r="381" spans="1:11" ht="15.75" x14ac:dyDescent="0.25">
      <c r="A381" s="193"/>
      <c r="B381" s="182"/>
      <c r="C381" s="98"/>
      <c r="D381" s="100"/>
      <c r="E381" s="5">
        <v>2016</v>
      </c>
      <c r="F381" s="16"/>
      <c r="G381" s="16"/>
      <c r="H381" s="16"/>
      <c r="I381" s="16"/>
      <c r="J381" s="16"/>
      <c r="K381" s="116"/>
    </row>
    <row r="382" spans="1:11" ht="15.75" x14ac:dyDescent="0.25">
      <c r="A382" s="193"/>
      <c r="B382" s="182"/>
      <c r="C382" s="98"/>
      <c r="D382" s="100"/>
      <c r="E382" s="5">
        <v>2017</v>
      </c>
      <c r="F382" s="16">
        <f>SUM(G382:J382)</f>
        <v>120</v>
      </c>
      <c r="G382" s="16"/>
      <c r="H382" s="16"/>
      <c r="I382" s="16">
        <v>120</v>
      </c>
      <c r="J382" s="16"/>
      <c r="K382" s="116"/>
    </row>
    <row r="383" spans="1:11" ht="15.75" x14ac:dyDescent="0.25">
      <c r="A383" s="193"/>
      <c r="B383" s="182"/>
      <c r="C383" s="98"/>
      <c r="D383" s="100"/>
      <c r="E383" s="5">
        <v>2018</v>
      </c>
      <c r="F383" s="16"/>
      <c r="G383" s="16"/>
      <c r="H383" s="16"/>
      <c r="I383" s="16"/>
      <c r="J383" s="16"/>
      <c r="K383" s="116"/>
    </row>
    <row r="384" spans="1:11" ht="15.75" x14ac:dyDescent="0.25">
      <c r="A384" s="193"/>
      <c r="B384" s="182"/>
      <c r="C384" s="98"/>
      <c r="D384" s="100"/>
      <c r="E384" s="5">
        <v>2019</v>
      </c>
      <c r="F384" s="16">
        <f t="shared" ref="F384" si="48">SUM(G384:J384)</f>
        <v>0</v>
      </c>
      <c r="G384" s="16"/>
      <c r="H384" s="16"/>
      <c r="I384" s="16">
        <v>0</v>
      </c>
      <c r="J384" s="16"/>
      <c r="K384" s="116"/>
    </row>
    <row r="385" spans="1:11" ht="15.75" x14ac:dyDescent="0.25">
      <c r="A385" s="194"/>
      <c r="B385" s="183"/>
      <c r="C385" s="99"/>
      <c r="D385" s="101"/>
      <c r="E385" s="18">
        <v>2020</v>
      </c>
      <c r="F385" s="27"/>
      <c r="G385" s="27"/>
      <c r="H385" s="27"/>
      <c r="I385" s="27"/>
      <c r="J385" s="27"/>
      <c r="K385" s="117"/>
    </row>
    <row r="386" spans="1:11" ht="15.75" x14ac:dyDescent="0.25">
      <c r="A386" s="135" t="s">
        <v>166</v>
      </c>
      <c r="B386" s="107" t="s">
        <v>165</v>
      </c>
      <c r="C386" s="98" t="s">
        <v>53</v>
      </c>
      <c r="D386" s="100" t="s">
        <v>46</v>
      </c>
      <c r="E386" s="56" t="s">
        <v>7</v>
      </c>
      <c r="F386" s="28">
        <f>SUM(G386:J386)</f>
        <v>2054.4</v>
      </c>
      <c r="G386" s="28"/>
      <c r="H386" s="28"/>
      <c r="I386" s="28">
        <f>SUM(I387:I393)</f>
        <v>854.4</v>
      </c>
      <c r="J386" s="28">
        <f>SUM(J387:J393)</f>
        <v>1200</v>
      </c>
      <c r="K386" s="188" t="s">
        <v>154</v>
      </c>
    </row>
    <row r="387" spans="1:11" ht="15.75" x14ac:dyDescent="0.25">
      <c r="A387" s="193"/>
      <c r="B387" s="107"/>
      <c r="C387" s="98"/>
      <c r="D387" s="100"/>
      <c r="E387" s="5">
        <v>2014</v>
      </c>
      <c r="F387" s="16"/>
      <c r="G387" s="16"/>
      <c r="H387" s="16"/>
      <c r="I387" s="16"/>
      <c r="J387" s="16"/>
      <c r="K387" s="116"/>
    </row>
    <row r="388" spans="1:11" ht="15.75" x14ac:dyDescent="0.25">
      <c r="A388" s="193"/>
      <c r="B388" s="107"/>
      <c r="C388" s="98"/>
      <c r="D388" s="100"/>
      <c r="E388" s="5">
        <v>2015</v>
      </c>
      <c r="F388" s="16">
        <f t="shared" ref="F388:F393" si="49">SUM(G388:J388)</f>
        <v>450</v>
      </c>
      <c r="G388" s="16"/>
      <c r="H388" s="16"/>
      <c r="I388" s="16">
        <v>300</v>
      </c>
      <c r="J388" s="16">
        <v>150</v>
      </c>
      <c r="K388" s="116"/>
    </row>
    <row r="389" spans="1:11" ht="15.75" x14ac:dyDescent="0.25">
      <c r="A389" s="193"/>
      <c r="B389" s="107"/>
      <c r="C389" s="98"/>
      <c r="D389" s="100"/>
      <c r="E389" s="5">
        <v>2016</v>
      </c>
      <c r="F389" s="16">
        <f t="shared" si="49"/>
        <v>300</v>
      </c>
      <c r="G389" s="16"/>
      <c r="H389" s="16"/>
      <c r="I389" s="16">
        <v>300</v>
      </c>
      <c r="J389" s="16"/>
      <c r="K389" s="116"/>
    </row>
    <row r="390" spans="1:11" ht="15.75" x14ac:dyDescent="0.25">
      <c r="A390" s="193"/>
      <c r="B390" s="107"/>
      <c r="C390" s="98"/>
      <c r="D390" s="100"/>
      <c r="E390" s="5">
        <v>2017</v>
      </c>
      <c r="F390" s="16">
        <f t="shared" si="49"/>
        <v>254.4</v>
      </c>
      <c r="G390" s="16"/>
      <c r="H390" s="16"/>
      <c r="I390" s="16">
        <v>254.4</v>
      </c>
      <c r="J390" s="16">
        <v>0</v>
      </c>
      <c r="K390" s="116"/>
    </row>
    <row r="391" spans="1:11" ht="15.75" x14ac:dyDescent="0.25">
      <c r="A391" s="193"/>
      <c r="B391" s="107"/>
      <c r="C391" s="98"/>
      <c r="D391" s="100"/>
      <c r="E391" s="5">
        <v>2018</v>
      </c>
      <c r="F391" s="16">
        <f t="shared" si="49"/>
        <v>300</v>
      </c>
      <c r="G391" s="16"/>
      <c r="H391" s="16"/>
      <c r="I391" s="16"/>
      <c r="J391" s="16">
        <v>300</v>
      </c>
      <c r="K391" s="116"/>
    </row>
    <row r="392" spans="1:11" ht="15.75" x14ac:dyDescent="0.25">
      <c r="A392" s="193"/>
      <c r="B392" s="107"/>
      <c r="C392" s="98"/>
      <c r="D392" s="100"/>
      <c r="E392" s="5">
        <v>2019</v>
      </c>
      <c r="F392" s="16">
        <f t="shared" si="49"/>
        <v>350</v>
      </c>
      <c r="G392" s="16"/>
      <c r="H392" s="16"/>
      <c r="I392" s="16">
        <v>0</v>
      </c>
      <c r="J392" s="16">
        <v>350</v>
      </c>
      <c r="K392" s="116"/>
    </row>
    <row r="393" spans="1:11" ht="15.75" x14ac:dyDescent="0.25">
      <c r="A393" s="193"/>
      <c r="B393" s="96"/>
      <c r="C393" s="99"/>
      <c r="D393" s="101"/>
      <c r="E393" s="18">
        <v>2020</v>
      </c>
      <c r="F393" s="27">
        <f t="shared" si="49"/>
        <v>400</v>
      </c>
      <c r="G393" s="27"/>
      <c r="H393" s="27"/>
      <c r="I393" s="27"/>
      <c r="J393" s="27">
        <v>400</v>
      </c>
      <c r="K393" s="116"/>
    </row>
    <row r="394" spans="1:11" ht="15.75" x14ac:dyDescent="0.25">
      <c r="A394" s="195" t="s">
        <v>168</v>
      </c>
      <c r="B394" s="182" t="s">
        <v>167</v>
      </c>
      <c r="C394" s="157" t="s">
        <v>53</v>
      </c>
      <c r="D394" s="164" t="s">
        <v>46</v>
      </c>
      <c r="E394" s="22" t="s">
        <v>7</v>
      </c>
      <c r="F394" s="25">
        <f>SUM(G394:J394)</f>
        <v>2287.1</v>
      </c>
      <c r="G394" s="25"/>
      <c r="H394" s="25"/>
      <c r="I394" s="25">
        <f>SUM(I395:I401)</f>
        <v>2287.1</v>
      </c>
      <c r="J394" s="25"/>
      <c r="K394" s="198" t="s">
        <v>154</v>
      </c>
    </row>
    <row r="395" spans="1:11" ht="15.75" x14ac:dyDescent="0.25">
      <c r="A395" s="196"/>
      <c r="B395" s="182"/>
      <c r="C395" s="157"/>
      <c r="D395" s="164"/>
      <c r="E395" s="5">
        <v>2014</v>
      </c>
      <c r="F395" s="16"/>
      <c r="G395" s="16"/>
      <c r="H395" s="16"/>
      <c r="I395" s="16"/>
      <c r="J395" s="16"/>
      <c r="K395" s="199"/>
    </row>
    <row r="396" spans="1:11" ht="15.75" x14ac:dyDescent="0.25">
      <c r="A396" s="196"/>
      <c r="B396" s="182"/>
      <c r="C396" s="157"/>
      <c r="D396" s="164"/>
      <c r="E396" s="5">
        <v>2015</v>
      </c>
      <c r="F396" s="16"/>
      <c r="G396" s="16"/>
      <c r="H396" s="16"/>
      <c r="I396" s="16"/>
      <c r="J396" s="16"/>
      <c r="K396" s="199"/>
    </row>
    <row r="397" spans="1:11" ht="15.75" x14ac:dyDescent="0.25">
      <c r="A397" s="196"/>
      <c r="B397" s="182"/>
      <c r="C397" s="157"/>
      <c r="D397" s="164"/>
      <c r="E397" s="5">
        <v>2016</v>
      </c>
      <c r="F397" s="16"/>
      <c r="G397" s="16"/>
      <c r="H397" s="16"/>
      <c r="I397" s="16"/>
      <c r="J397" s="16"/>
      <c r="K397" s="199"/>
    </row>
    <row r="398" spans="1:11" ht="15.75" x14ac:dyDescent="0.25">
      <c r="A398" s="196"/>
      <c r="B398" s="182"/>
      <c r="C398" s="157"/>
      <c r="D398" s="164"/>
      <c r="E398" s="5">
        <v>2017</v>
      </c>
      <c r="F398" s="16">
        <f>SUM(G398:J398)</f>
        <v>1300</v>
      </c>
      <c r="G398" s="16"/>
      <c r="H398" s="16"/>
      <c r="I398" s="16">
        <v>1300</v>
      </c>
      <c r="J398" s="16"/>
      <c r="K398" s="199"/>
    </row>
    <row r="399" spans="1:11" ht="15.75" x14ac:dyDescent="0.25">
      <c r="A399" s="196"/>
      <c r="B399" s="182"/>
      <c r="C399" s="157"/>
      <c r="D399" s="164"/>
      <c r="E399" s="5">
        <v>2018</v>
      </c>
      <c r="F399" s="16">
        <f t="shared" ref="F399:F400" si="50">SUM(G399:J399)</f>
        <v>987.1</v>
      </c>
      <c r="G399" s="16"/>
      <c r="H399" s="16"/>
      <c r="I399" s="16">
        <v>987.1</v>
      </c>
      <c r="J399" s="16"/>
      <c r="K399" s="199"/>
    </row>
    <row r="400" spans="1:11" ht="15.75" x14ac:dyDescent="0.25">
      <c r="A400" s="196"/>
      <c r="B400" s="182"/>
      <c r="C400" s="157"/>
      <c r="D400" s="164"/>
      <c r="E400" s="5">
        <v>2019</v>
      </c>
      <c r="F400" s="16">
        <f t="shared" si="50"/>
        <v>0</v>
      </c>
      <c r="G400" s="16"/>
      <c r="H400" s="16"/>
      <c r="I400" s="16">
        <v>0</v>
      </c>
      <c r="J400" s="16"/>
      <c r="K400" s="199"/>
    </row>
    <row r="401" spans="1:11" ht="15.75" x14ac:dyDescent="0.25">
      <c r="A401" s="197"/>
      <c r="B401" s="183"/>
      <c r="C401" s="158"/>
      <c r="D401" s="165"/>
      <c r="E401" s="18">
        <v>2020</v>
      </c>
      <c r="F401" s="27">
        <v>0</v>
      </c>
      <c r="G401" s="27"/>
      <c r="H401" s="27"/>
      <c r="I401" s="27">
        <v>0</v>
      </c>
      <c r="J401" s="27"/>
      <c r="K401" s="202"/>
    </row>
    <row r="402" spans="1:11" ht="15.75" x14ac:dyDescent="0.25">
      <c r="A402" s="200"/>
      <c r="B402" s="118" t="s">
        <v>169</v>
      </c>
      <c r="C402" s="116"/>
      <c r="D402" s="116"/>
      <c r="E402" s="22" t="s">
        <v>149</v>
      </c>
      <c r="F402" s="25">
        <f>SUM(G402:J402)</f>
        <v>7961.6000000000013</v>
      </c>
      <c r="G402" s="25"/>
      <c r="H402" s="25"/>
      <c r="I402" s="25">
        <f>SUM(I403:I409)</f>
        <v>6385.3000000000011</v>
      </c>
      <c r="J402" s="25">
        <f>SUM(J403:J409)</f>
        <v>1576.3</v>
      </c>
      <c r="K402" s="200"/>
    </row>
    <row r="403" spans="1:11" ht="15.75" x14ac:dyDescent="0.25">
      <c r="A403" s="122"/>
      <c r="B403" s="116"/>
      <c r="C403" s="116"/>
      <c r="D403" s="116"/>
      <c r="E403" s="5">
        <v>2014</v>
      </c>
      <c r="F403" s="16">
        <f>SUM(G403:J403)</f>
        <v>34</v>
      </c>
      <c r="G403" s="16"/>
      <c r="H403" s="16"/>
      <c r="I403" s="16"/>
      <c r="J403" s="16">
        <f>J395+J387+J379+J371+J363+J355+J347</f>
        <v>34</v>
      </c>
      <c r="K403" s="122"/>
    </row>
    <row r="404" spans="1:11" ht="15.75" x14ac:dyDescent="0.25">
      <c r="A404" s="122"/>
      <c r="B404" s="116"/>
      <c r="C404" s="116"/>
      <c r="D404" s="116"/>
      <c r="E404" s="5">
        <v>2015</v>
      </c>
      <c r="F404" s="16">
        <f t="shared" ref="F404:F409" si="51">SUM(G404:J404)</f>
        <v>500</v>
      </c>
      <c r="G404" s="16"/>
      <c r="H404" s="16"/>
      <c r="I404" s="16">
        <f t="shared" ref="I404:J409" si="52">I396+I388+I380+I372+I364+I356+I348</f>
        <v>300</v>
      </c>
      <c r="J404" s="16">
        <f t="shared" si="52"/>
        <v>200</v>
      </c>
      <c r="K404" s="122"/>
    </row>
    <row r="405" spans="1:11" ht="15.75" x14ac:dyDescent="0.25">
      <c r="A405" s="122"/>
      <c r="B405" s="116"/>
      <c r="C405" s="116"/>
      <c r="D405" s="116"/>
      <c r="E405" s="5">
        <v>2016</v>
      </c>
      <c r="F405" s="16">
        <f t="shared" si="51"/>
        <v>305.8</v>
      </c>
      <c r="G405" s="16"/>
      <c r="H405" s="16"/>
      <c r="I405" s="16">
        <f t="shared" si="52"/>
        <v>300</v>
      </c>
      <c r="J405" s="16">
        <f t="shared" si="52"/>
        <v>5.8</v>
      </c>
      <c r="K405" s="122"/>
    </row>
    <row r="406" spans="1:11" ht="15.75" x14ac:dyDescent="0.25">
      <c r="A406" s="122"/>
      <c r="B406" s="116"/>
      <c r="C406" s="116"/>
      <c r="D406" s="116"/>
      <c r="E406" s="5">
        <v>2017</v>
      </c>
      <c r="F406" s="16">
        <f t="shared" si="51"/>
        <v>4874.7000000000007</v>
      </c>
      <c r="G406" s="16"/>
      <c r="H406" s="16"/>
      <c r="I406" s="16">
        <f t="shared" si="52"/>
        <v>4798.2000000000007</v>
      </c>
      <c r="J406" s="16">
        <f t="shared" si="52"/>
        <v>76.5</v>
      </c>
      <c r="K406" s="122"/>
    </row>
    <row r="407" spans="1:11" ht="15.75" x14ac:dyDescent="0.25">
      <c r="A407" s="122"/>
      <c r="B407" s="116"/>
      <c r="C407" s="116"/>
      <c r="D407" s="116"/>
      <c r="E407" s="5">
        <v>2018</v>
      </c>
      <c r="F407" s="16">
        <f t="shared" si="51"/>
        <v>1352.1</v>
      </c>
      <c r="G407" s="16"/>
      <c r="H407" s="16"/>
      <c r="I407" s="16">
        <f t="shared" si="52"/>
        <v>987.1</v>
      </c>
      <c r="J407" s="16">
        <f t="shared" si="52"/>
        <v>365</v>
      </c>
      <c r="K407" s="122"/>
    </row>
    <row r="408" spans="1:11" ht="15.75" x14ac:dyDescent="0.25">
      <c r="A408" s="122"/>
      <c r="B408" s="116"/>
      <c r="C408" s="116"/>
      <c r="D408" s="116"/>
      <c r="E408" s="5">
        <v>2019</v>
      </c>
      <c r="F408" s="16">
        <f t="shared" si="51"/>
        <v>420</v>
      </c>
      <c r="G408" s="16"/>
      <c r="H408" s="16"/>
      <c r="I408" s="16">
        <f t="shared" si="52"/>
        <v>0</v>
      </c>
      <c r="J408" s="16">
        <f t="shared" si="52"/>
        <v>420</v>
      </c>
      <c r="K408" s="122"/>
    </row>
    <row r="409" spans="1:11" ht="15.75" x14ac:dyDescent="0.25">
      <c r="A409" s="122"/>
      <c r="B409" s="116"/>
      <c r="C409" s="116"/>
      <c r="D409" s="116"/>
      <c r="E409" s="5">
        <v>2020</v>
      </c>
      <c r="F409" s="16">
        <f t="shared" si="51"/>
        <v>475</v>
      </c>
      <c r="G409" s="16"/>
      <c r="H409" s="16"/>
      <c r="I409" s="16">
        <f t="shared" si="52"/>
        <v>0</v>
      </c>
      <c r="J409" s="16">
        <f t="shared" si="52"/>
        <v>475</v>
      </c>
      <c r="K409" s="122"/>
    </row>
    <row r="410" spans="1:11" ht="15.75" x14ac:dyDescent="0.25">
      <c r="A410" s="41"/>
      <c r="B410" s="114" t="s">
        <v>199</v>
      </c>
      <c r="C410" s="192"/>
      <c r="D410" s="192"/>
      <c r="E410" s="192"/>
      <c r="F410" s="192"/>
      <c r="G410" s="192"/>
      <c r="H410" s="192"/>
      <c r="I410" s="192"/>
      <c r="J410" s="192"/>
      <c r="K410" s="192"/>
    </row>
    <row r="411" spans="1:11" ht="15.75" x14ac:dyDescent="0.25">
      <c r="A411" s="135" t="s">
        <v>172</v>
      </c>
      <c r="B411" s="107" t="s">
        <v>170</v>
      </c>
      <c r="C411" s="98" t="s">
        <v>171</v>
      </c>
      <c r="D411" s="100" t="s">
        <v>46</v>
      </c>
      <c r="E411" s="22" t="s">
        <v>7</v>
      </c>
      <c r="F411" s="25">
        <f>SUM(G411:J411)</f>
        <v>248970.9</v>
      </c>
      <c r="G411" s="25"/>
      <c r="H411" s="25">
        <f>SUM(H412:H418)</f>
        <v>235775.4</v>
      </c>
      <c r="I411" s="25">
        <f>SUM(I412:I418)</f>
        <v>13195.5</v>
      </c>
      <c r="J411" s="25"/>
      <c r="K411" s="188" t="s">
        <v>123</v>
      </c>
    </row>
    <row r="412" spans="1:11" ht="15.75" x14ac:dyDescent="0.25">
      <c r="A412" s="193"/>
      <c r="B412" s="107"/>
      <c r="C412" s="98"/>
      <c r="D412" s="100"/>
      <c r="E412" s="5">
        <v>2014</v>
      </c>
      <c r="F412" s="25"/>
      <c r="G412" s="16"/>
      <c r="H412" s="16"/>
      <c r="I412" s="16"/>
      <c r="J412" s="16"/>
      <c r="K412" s="116"/>
    </row>
    <row r="413" spans="1:11" ht="15.75" x14ac:dyDescent="0.25">
      <c r="A413" s="193"/>
      <c r="B413" s="107"/>
      <c r="C413" s="98"/>
      <c r="D413" s="100"/>
      <c r="E413" s="5">
        <v>2015</v>
      </c>
      <c r="F413" s="16">
        <f t="shared" ref="F413:F414" si="53">SUM(G413:J413)</f>
        <v>90000</v>
      </c>
      <c r="G413" s="16"/>
      <c r="H413" s="16">
        <v>85230</v>
      </c>
      <c r="I413" s="16">
        <v>4770</v>
      </c>
      <c r="J413" s="16"/>
      <c r="K413" s="116"/>
    </row>
    <row r="414" spans="1:11" ht="15.75" x14ac:dyDescent="0.25">
      <c r="A414" s="193"/>
      <c r="B414" s="107"/>
      <c r="C414" s="98"/>
      <c r="D414" s="100"/>
      <c r="E414" s="5">
        <v>2016</v>
      </c>
      <c r="F414" s="16">
        <f t="shared" si="53"/>
        <v>158970.9</v>
      </c>
      <c r="G414" s="16"/>
      <c r="H414" s="16">
        <v>150545.4</v>
      </c>
      <c r="I414" s="16">
        <v>8425.5</v>
      </c>
      <c r="J414" s="16"/>
      <c r="K414" s="116"/>
    </row>
    <row r="415" spans="1:11" ht="15.75" x14ac:dyDescent="0.25">
      <c r="A415" s="193"/>
      <c r="B415" s="107"/>
      <c r="C415" s="98"/>
      <c r="D415" s="100"/>
      <c r="E415" s="5">
        <v>2017</v>
      </c>
      <c r="F415" s="16"/>
      <c r="G415" s="16"/>
      <c r="H415" s="16"/>
      <c r="I415" s="16"/>
      <c r="J415" s="16"/>
      <c r="K415" s="116"/>
    </row>
    <row r="416" spans="1:11" ht="15.75" x14ac:dyDescent="0.25">
      <c r="A416" s="193"/>
      <c r="B416" s="107"/>
      <c r="C416" s="98"/>
      <c r="D416" s="100"/>
      <c r="E416" s="5">
        <v>2018</v>
      </c>
      <c r="F416" s="16"/>
      <c r="G416" s="16"/>
      <c r="H416" s="16"/>
      <c r="I416" s="16"/>
      <c r="J416" s="16"/>
      <c r="K416" s="116"/>
    </row>
    <row r="417" spans="1:11" ht="15.75" x14ac:dyDescent="0.25">
      <c r="A417" s="193"/>
      <c r="B417" s="107"/>
      <c r="C417" s="98"/>
      <c r="D417" s="100"/>
      <c r="E417" s="5">
        <v>2019</v>
      </c>
      <c r="F417" s="16"/>
      <c r="G417" s="16"/>
      <c r="H417" s="16"/>
      <c r="I417" s="16"/>
      <c r="J417" s="16"/>
      <c r="K417" s="116"/>
    </row>
    <row r="418" spans="1:11" ht="15.75" x14ac:dyDescent="0.25">
      <c r="A418" s="194"/>
      <c r="B418" s="96"/>
      <c r="C418" s="99"/>
      <c r="D418" s="101"/>
      <c r="E418" s="18">
        <v>2020</v>
      </c>
      <c r="F418" s="27"/>
      <c r="G418" s="27"/>
      <c r="H418" s="27"/>
      <c r="I418" s="27"/>
      <c r="J418" s="27"/>
      <c r="K418" s="117"/>
    </row>
    <row r="419" spans="1:11" ht="15.75" x14ac:dyDescent="0.25">
      <c r="A419" s="135" t="s">
        <v>174</v>
      </c>
      <c r="B419" s="107" t="s">
        <v>173</v>
      </c>
      <c r="C419" s="98" t="s">
        <v>140</v>
      </c>
      <c r="D419" s="100" t="s">
        <v>144</v>
      </c>
      <c r="E419" s="22" t="s">
        <v>7</v>
      </c>
      <c r="F419" s="25">
        <f>SUM(G419:J419)</f>
        <v>7918.4</v>
      </c>
      <c r="G419" s="25"/>
      <c r="H419" s="25">
        <f>SUM(H420:H426)</f>
        <v>7840</v>
      </c>
      <c r="I419" s="25">
        <f>SUM(I420:I426)</f>
        <v>78.400000000000006</v>
      </c>
      <c r="J419" s="25"/>
      <c r="K419" s="115" t="s">
        <v>147</v>
      </c>
    </row>
    <row r="420" spans="1:11" ht="15.75" x14ac:dyDescent="0.25">
      <c r="A420" s="193"/>
      <c r="B420" s="107"/>
      <c r="C420" s="98"/>
      <c r="D420" s="100"/>
      <c r="E420" s="5">
        <v>2014</v>
      </c>
      <c r="F420" s="16"/>
      <c r="G420" s="16"/>
      <c r="H420" s="16"/>
      <c r="I420" s="16"/>
      <c r="J420" s="16"/>
      <c r="K420" s="116"/>
    </row>
    <row r="421" spans="1:11" ht="15.75" x14ac:dyDescent="0.25">
      <c r="A421" s="193"/>
      <c r="B421" s="107"/>
      <c r="C421" s="98"/>
      <c r="D421" s="100"/>
      <c r="E421" s="5">
        <v>2015</v>
      </c>
      <c r="F421" s="16">
        <f>SUM(G421:J421)</f>
        <v>7918.4</v>
      </c>
      <c r="G421" s="16"/>
      <c r="H421" s="16">
        <v>7840</v>
      </c>
      <c r="I421" s="16">
        <v>78.400000000000006</v>
      </c>
      <c r="J421" s="16"/>
      <c r="K421" s="116"/>
    </row>
    <row r="422" spans="1:11" ht="15.75" x14ac:dyDescent="0.25">
      <c r="A422" s="193"/>
      <c r="B422" s="107"/>
      <c r="C422" s="98"/>
      <c r="D422" s="100"/>
      <c r="E422" s="5">
        <v>2016</v>
      </c>
      <c r="F422" s="16"/>
      <c r="G422" s="16"/>
      <c r="H422" s="16"/>
      <c r="I422" s="16"/>
      <c r="J422" s="16"/>
      <c r="K422" s="116"/>
    </row>
    <row r="423" spans="1:11" ht="15.75" x14ac:dyDescent="0.25">
      <c r="A423" s="193"/>
      <c r="B423" s="107"/>
      <c r="C423" s="98"/>
      <c r="D423" s="100"/>
      <c r="E423" s="5">
        <v>2017</v>
      </c>
      <c r="F423" s="16"/>
      <c r="G423" s="16"/>
      <c r="H423" s="16"/>
      <c r="I423" s="16"/>
      <c r="J423" s="16"/>
      <c r="K423" s="116"/>
    </row>
    <row r="424" spans="1:11" ht="15.75" x14ac:dyDescent="0.25">
      <c r="A424" s="193"/>
      <c r="B424" s="107"/>
      <c r="C424" s="98"/>
      <c r="D424" s="100"/>
      <c r="E424" s="5">
        <v>2018</v>
      </c>
      <c r="F424" s="16"/>
      <c r="G424" s="16"/>
      <c r="H424" s="16"/>
      <c r="I424" s="16"/>
      <c r="J424" s="16"/>
      <c r="K424" s="116"/>
    </row>
    <row r="425" spans="1:11" ht="15.75" x14ac:dyDescent="0.25">
      <c r="A425" s="193"/>
      <c r="B425" s="107"/>
      <c r="C425" s="98"/>
      <c r="D425" s="100"/>
      <c r="E425" s="5">
        <v>2019</v>
      </c>
      <c r="F425" s="16"/>
      <c r="G425" s="16"/>
      <c r="H425" s="16"/>
      <c r="I425" s="16"/>
      <c r="J425" s="16"/>
      <c r="K425" s="116"/>
    </row>
    <row r="426" spans="1:11" ht="15.75" x14ac:dyDescent="0.25">
      <c r="A426" s="194"/>
      <c r="B426" s="96"/>
      <c r="C426" s="99"/>
      <c r="D426" s="101"/>
      <c r="E426" s="18">
        <v>2020</v>
      </c>
      <c r="F426" s="53"/>
      <c r="G426" s="53"/>
      <c r="H426" s="53"/>
      <c r="I426" s="53"/>
      <c r="J426" s="53"/>
      <c r="K426" s="116"/>
    </row>
    <row r="427" spans="1:11" ht="15.75" x14ac:dyDescent="0.25">
      <c r="A427" s="135" t="s">
        <v>178</v>
      </c>
      <c r="B427" s="207" t="s">
        <v>175</v>
      </c>
      <c r="C427" s="209" t="s">
        <v>176</v>
      </c>
      <c r="D427" s="211" t="s">
        <v>177</v>
      </c>
      <c r="E427" s="22" t="s">
        <v>7</v>
      </c>
      <c r="F427" s="25"/>
      <c r="G427" s="25"/>
      <c r="H427" s="25"/>
      <c r="I427" s="25"/>
      <c r="J427" s="58"/>
      <c r="K427" s="115" t="s">
        <v>123</v>
      </c>
    </row>
    <row r="428" spans="1:11" ht="15.75" x14ac:dyDescent="0.25">
      <c r="A428" s="193"/>
      <c r="B428" s="207"/>
      <c r="C428" s="209"/>
      <c r="D428" s="211"/>
      <c r="E428" s="5">
        <v>2014</v>
      </c>
      <c r="F428" s="16"/>
      <c r="G428" s="16"/>
      <c r="H428" s="16"/>
      <c r="I428" s="16"/>
      <c r="J428" s="59"/>
      <c r="K428" s="116"/>
    </row>
    <row r="429" spans="1:11" ht="15.75" x14ac:dyDescent="0.25">
      <c r="A429" s="193"/>
      <c r="B429" s="207"/>
      <c r="C429" s="209"/>
      <c r="D429" s="211"/>
      <c r="E429" s="5">
        <v>2015</v>
      </c>
      <c r="F429" s="16"/>
      <c r="G429" s="16"/>
      <c r="H429" s="16"/>
      <c r="I429" s="16"/>
      <c r="J429" s="59"/>
      <c r="K429" s="116"/>
    </row>
    <row r="430" spans="1:11" ht="15.75" x14ac:dyDescent="0.25">
      <c r="A430" s="193"/>
      <c r="B430" s="207"/>
      <c r="C430" s="209"/>
      <c r="D430" s="211"/>
      <c r="E430" s="5">
        <v>2016</v>
      </c>
      <c r="F430" s="16"/>
      <c r="G430" s="16"/>
      <c r="H430" s="16"/>
      <c r="I430" s="16"/>
      <c r="J430" s="59"/>
      <c r="K430" s="116"/>
    </row>
    <row r="431" spans="1:11" ht="15.75" x14ac:dyDescent="0.25">
      <c r="A431" s="193"/>
      <c r="B431" s="207"/>
      <c r="C431" s="209"/>
      <c r="D431" s="211"/>
      <c r="E431" s="5">
        <v>2017</v>
      </c>
      <c r="F431" s="16"/>
      <c r="G431" s="16"/>
      <c r="H431" s="16"/>
      <c r="I431" s="16"/>
      <c r="J431" s="59"/>
      <c r="K431" s="116"/>
    </row>
    <row r="432" spans="1:11" ht="15.75" x14ac:dyDescent="0.25">
      <c r="A432" s="193"/>
      <c r="B432" s="207"/>
      <c r="C432" s="209"/>
      <c r="D432" s="211"/>
      <c r="E432" s="5">
        <v>2018</v>
      </c>
      <c r="F432" s="16"/>
      <c r="G432" s="16"/>
      <c r="H432" s="16"/>
      <c r="I432" s="16"/>
      <c r="J432" s="59"/>
      <c r="K432" s="116"/>
    </row>
    <row r="433" spans="1:11" ht="15.75" x14ac:dyDescent="0.25">
      <c r="A433" s="193"/>
      <c r="B433" s="207"/>
      <c r="C433" s="209"/>
      <c r="D433" s="211"/>
      <c r="E433" s="5">
        <v>2019</v>
      </c>
      <c r="F433" s="16"/>
      <c r="G433" s="16"/>
      <c r="H433" s="16"/>
      <c r="I433" s="16"/>
      <c r="J433" s="59"/>
      <c r="K433" s="116"/>
    </row>
    <row r="434" spans="1:11" ht="15.75" x14ac:dyDescent="0.25">
      <c r="A434" s="194"/>
      <c r="B434" s="208"/>
      <c r="C434" s="210"/>
      <c r="D434" s="212"/>
      <c r="E434" s="18">
        <v>2020</v>
      </c>
      <c r="F434" s="27"/>
      <c r="G434" s="27"/>
      <c r="H434" s="27"/>
      <c r="I434" s="27"/>
      <c r="J434" s="60"/>
      <c r="K434" s="117"/>
    </row>
    <row r="435" spans="1:11" ht="15.75" x14ac:dyDescent="0.25">
      <c r="A435" s="135" t="s">
        <v>180</v>
      </c>
      <c r="B435" s="107" t="s">
        <v>179</v>
      </c>
      <c r="C435" s="98" t="s">
        <v>136</v>
      </c>
      <c r="D435" s="100" t="s">
        <v>122</v>
      </c>
      <c r="E435" s="22" t="s">
        <v>7</v>
      </c>
      <c r="F435" s="25"/>
      <c r="G435" s="25"/>
      <c r="H435" s="25"/>
      <c r="I435" s="25"/>
      <c r="J435" s="25"/>
      <c r="K435" s="115" t="s">
        <v>123</v>
      </c>
    </row>
    <row r="436" spans="1:11" ht="15.75" x14ac:dyDescent="0.25">
      <c r="A436" s="193"/>
      <c r="B436" s="107"/>
      <c r="C436" s="98"/>
      <c r="D436" s="100"/>
      <c r="E436" s="5">
        <v>2014</v>
      </c>
      <c r="F436" s="16"/>
      <c r="G436" s="16"/>
      <c r="H436" s="16"/>
      <c r="I436" s="16"/>
      <c r="J436" s="16"/>
      <c r="K436" s="122"/>
    </row>
    <row r="437" spans="1:11" ht="15.75" x14ac:dyDescent="0.25">
      <c r="A437" s="193"/>
      <c r="B437" s="107"/>
      <c r="C437" s="98"/>
      <c r="D437" s="100"/>
      <c r="E437" s="5">
        <v>2015</v>
      </c>
      <c r="F437" s="16"/>
      <c r="G437" s="16"/>
      <c r="H437" s="16"/>
      <c r="I437" s="16"/>
      <c r="J437" s="16"/>
      <c r="K437" s="122"/>
    </row>
    <row r="438" spans="1:11" ht="15.75" x14ac:dyDescent="0.25">
      <c r="A438" s="193"/>
      <c r="B438" s="107"/>
      <c r="C438" s="98"/>
      <c r="D438" s="100"/>
      <c r="E438" s="5">
        <v>2016</v>
      </c>
      <c r="F438" s="16"/>
      <c r="G438" s="16"/>
      <c r="H438" s="16"/>
      <c r="I438" s="16"/>
      <c r="J438" s="16"/>
      <c r="K438" s="122"/>
    </row>
    <row r="439" spans="1:11" ht="15.75" x14ac:dyDescent="0.25">
      <c r="A439" s="193"/>
      <c r="B439" s="107"/>
      <c r="C439" s="98"/>
      <c r="D439" s="100"/>
      <c r="E439" s="5">
        <v>2017</v>
      </c>
      <c r="F439" s="16"/>
      <c r="G439" s="16"/>
      <c r="H439" s="16"/>
      <c r="I439" s="16"/>
      <c r="J439" s="16"/>
      <c r="K439" s="122"/>
    </row>
    <row r="440" spans="1:11" ht="15.75" x14ac:dyDescent="0.25">
      <c r="A440" s="193"/>
      <c r="B440" s="107"/>
      <c r="C440" s="98"/>
      <c r="D440" s="100"/>
      <c r="E440" s="5">
        <v>2018</v>
      </c>
      <c r="F440" s="16"/>
      <c r="G440" s="16"/>
      <c r="H440" s="16"/>
      <c r="I440" s="16"/>
      <c r="J440" s="16"/>
      <c r="K440" s="122"/>
    </row>
    <row r="441" spans="1:11" ht="15.75" x14ac:dyDescent="0.25">
      <c r="A441" s="193"/>
      <c r="B441" s="107"/>
      <c r="C441" s="98"/>
      <c r="D441" s="100"/>
      <c r="E441" s="5">
        <v>2019</v>
      </c>
      <c r="F441" s="16"/>
      <c r="G441" s="16"/>
      <c r="H441" s="16"/>
      <c r="I441" s="16"/>
      <c r="J441" s="16"/>
      <c r="K441" s="122"/>
    </row>
    <row r="442" spans="1:11" ht="15.75" x14ac:dyDescent="0.25">
      <c r="A442" s="194"/>
      <c r="B442" s="96"/>
      <c r="C442" s="99"/>
      <c r="D442" s="101"/>
      <c r="E442" s="18">
        <v>2020</v>
      </c>
      <c r="F442" s="27"/>
      <c r="G442" s="27"/>
      <c r="H442" s="27"/>
      <c r="I442" s="27"/>
      <c r="J442" s="27"/>
      <c r="K442" s="126"/>
    </row>
    <row r="443" spans="1:11" ht="15.75" x14ac:dyDescent="0.25">
      <c r="A443" s="135" t="s">
        <v>182</v>
      </c>
      <c r="B443" s="182" t="s">
        <v>181</v>
      </c>
      <c r="C443" s="157" t="s">
        <v>136</v>
      </c>
      <c r="D443" s="164" t="s">
        <v>122</v>
      </c>
      <c r="E443" s="22" t="s">
        <v>7</v>
      </c>
      <c r="F443" s="25"/>
      <c r="G443" s="25"/>
      <c r="H443" s="25"/>
      <c r="I443" s="25"/>
      <c r="J443" s="25"/>
      <c r="K443" s="188" t="s">
        <v>123</v>
      </c>
    </row>
    <row r="444" spans="1:11" ht="15.75" x14ac:dyDescent="0.25">
      <c r="A444" s="193"/>
      <c r="B444" s="182"/>
      <c r="C444" s="157"/>
      <c r="D444" s="164"/>
      <c r="E444" s="5">
        <v>2014</v>
      </c>
      <c r="F444" s="16"/>
      <c r="G444" s="16"/>
      <c r="H444" s="16"/>
      <c r="I444" s="16"/>
      <c r="J444" s="16"/>
      <c r="K444" s="116"/>
    </row>
    <row r="445" spans="1:11" ht="15.75" x14ac:dyDescent="0.25">
      <c r="A445" s="193"/>
      <c r="B445" s="182"/>
      <c r="C445" s="157"/>
      <c r="D445" s="164"/>
      <c r="E445" s="5">
        <v>2015</v>
      </c>
      <c r="F445" s="16"/>
      <c r="G445" s="16"/>
      <c r="H445" s="16"/>
      <c r="I445" s="16"/>
      <c r="J445" s="16"/>
      <c r="K445" s="116"/>
    </row>
    <row r="446" spans="1:11" ht="15.75" x14ac:dyDescent="0.25">
      <c r="A446" s="193"/>
      <c r="B446" s="182"/>
      <c r="C446" s="157"/>
      <c r="D446" s="164"/>
      <c r="E446" s="5">
        <v>2016</v>
      </c>
      <c r="F446" s="16"/>
      <c r="G446" s="16"/>
      <c r="H446" s="16"/>
      <c r="I446" s="16"/>
      <c r="J446" s="16"/>
      <c r="K446" s="116"/>
    </row>
    <row r="447" spans="1:11" ht="15.75" x14ac:dyDescent="0.25">
      <c r="A447" s="193"/>
      <c r="B447" s="182"/>
      <c r="C447" s="157"/>
      <c r="D447" s="164"/>
      <c r="E447" s="5">
        <v>2017</v>
      </c>
      <c r="F447" s="16"/>
      <c r="G447" s="16"/>
      <c r="H447" s="16"/>
      <c r="I447" s="16"/>
      <c r="J447" s="16"/>
      <c r="K447" s="116"/>
    </row>
    <row r="448" spans="1:11" ht="15.75" x14ac:dyDescent="0.25">
      <c r="A448" s="193"/>
      <c r="B448" s="182"/>
      <c r="C448" s="157"/>
      <c r="D448" s="164"/>
      <c r="E448" s="5">
        <v>2018</v>
      </c>
      <c r="F448" s="16"/>
      <c r="G448" s="16"/>
      <c r="H448" s="16"/>
      <c r="I448" s="16"/>
      <c r="J448" s="16"/>
      <c r="K448" s="116"/>
    </row>
    <row r="449" spans="1:11" ht="15.75" x14ac:dyDescent="0.25">
      <c r="A449" s="193"/>
      <c r="B449" s="182"/>
      <c r="C449" s="157"/>
      <c r="D449" s="164"/>
      <c r="E449" s="5">
        <v>2019</v>
      </c>
      <c r="F449" s="16"/>
      <c r="G449" s="16"/>
      <c r="H449" s="16"/>
      <c r="I449" s="16"/>
      <c r="J449" s="16"/>
      <c r="K449" s="116"/>
    </row>
    <row r="450" spans="1:11" ht="15.75" x14ac:dyDescent="0.25">
      <c r="A450" s="194"/>
      <c r="B450" s="183"/>
      <c r="C450" s="158"/>
      <c r="D450" s="165"/>
      <c r="E450" s="18">
        <v>2020</v>
      </c>
      <c r="F450" s="27"/>
      <c r="G450" s="27"/>
      <c r="H450" s="27"/>
      <c r="I450" s="27"/>
      <c r="J450" s="27"/>
      <c r="K450" s="117"/>
    </row>
    <row r="451" spans="1:11" x14ac:dyDescent="0.25">
      <c r="A451" s="200"/>
      <c r="B451" s="118" t="s">
        <v>183</v>
      </c>
      <c r="C451" s="118"/>
      <c r="D451" s="118"/>
      <c r="E451" s="30" t="s">
        <v>42</v>
      </c>
      <c r="F451" s="25">
        <f>SUM(G451:J451)</f>
        <v>256889.3</v>
      </c>
      <c r="G451" s="25"/>
      <c r="H451" s="25">
        <f>SUM(H452:H458)</f>
        <v>243615.4</v>
      </c>
      <c r="I451" s="25">
        <f>SUM(I452:I458)</f>
        <v>13273.9</v>
      </c>
      <c r="J451" s="25"/>
      <c r="K451" s="200"/>
    </row>
    <row r="452" spans="1:11" ht="15.75" x14ac:dyDescent="0.25">
      <c r="A452" s="122"/>
      <c r="B452" s="187"/>
      <c r="C452" s="187"/>
      <c r="D452" s="187"/>
      <c r="E452" s="5">
        <v>2014</v>
      </c>
      <c r="F452" s="25"/>
      <c r="G452" s="16"/>
      <c r="H452" s="16"/>
      <c r="I452" s="16"/>
      <c r="J452" s="16"/>
      <c r="K452" s="122"/>
    </row>
    <row r="453" spans="1:11" ht="15.75" x14ac:dyDescent="0.25">
      <c r="A453" s="122"/>
      <c r="B453" s="187"/>
      <c r="C453" s="187"/>
      <c r="D453" s="187"/>
      <c r="E453" s="5">
        <v>2015</v>
      </c>
      <c r="F453" s="16">
        <f t="shared" ref="F453:F454" si="54">SUM(G453:J453)</f>
        <v>97918.399999999994</v>
      </c>
      <c r="G453" s="16"/>
      <c r="H453" s="16">
        <f t="shared" ref="H453:I454" si="55">H413+H421+H429+H437+H445</f>
        <v>93070</v>
      </c>
      <c r="I453" s="16">
        <f t="shared" si="55"/>
        <v>4848.3999999999996</v>
      </c>
      <c r="J453" s="16"/>
      <c r="K453" s="122"/>
    </row>
    <row r="454" spans="1:11" ht="15.75" x14ac:dyDescent="0.25">
      <c r="A454" s="122"/>
      <c r="B454" s="187"/>
      <c r="C454" s="187"/>
      <c r="D454" s="187"/>
      <c r="E454" s="5">
        <v>2016</v>
      </c>
      <c r="F454" s="16">
        <f t="shared" si="54"/>
        <v>158970.9</v>
      </c>
      <c r="G454" s="16"/>
      <c r="H454" s="16">
        <f t="shared" si="55"/>
        <v>150545.4</v>
      </c>
      <c r="I454" s="16">
        <f t="shared" si="55"/>
        <v>8425.5</v>
      </c>
      <c r="J454" s="16"/>
      <c r="K454" s="122"/>
    </row>
    <row r="455" spans="1:11" ht="15.75" x14ac:dyDescent="0.25">
      <c r="A455" s="122"/>
      <c r="B455" s="187"/>
      <c r="C455" s="187"/>
      <c r="D455" s="187"/>
      <c r="E455" s="5">
        <v>2017</v>
      </c>
      <c r="F455" s="16"/>
      <c r="G455" s="16"/>
      <c r="H455" s="16"/>
      <c r="I455" s="16"/>
      <c r="J455" s="16"/>
      <c r="K455" s="122"/>
    </row>
    <row r="456" spans="1:11" ht="15.75" x14ac:dyDescent="0.25">
      <c r="A456" s="122"/>
      <c r="B456" s="187"/>
      <c r="C456" s="187"/>
      <c r="D456" s="187"/>
      <c r="E456" s="5">
        <v>2018</v>
      </c>
      <c r="F456" s="16"/>
      <c r="G456" s="16"/>
      <c r="H456" s="16"/>
      <c r="I456" s="16"/>
      <c r="J456" s="16"/>
      <c r="K456" s="122"/>
    </row>
    <row r="457" spans="1:11" ht="15.75" x14ac:dyDescent="0.25">
      <c r="A457" s="122"/>
      <c r="B457" s="187"/>
      <c r="C457" s="187"/>
      <c r="D457" s="187"/>
      <c r="E457" s="5">
        <v>2019</v>
      </c>
      <c r="F457" s="16"/>
      <c r="G457" s="16"/>
      <c r="H457" s="16"/>
      <c r="I457" s="16"/>
      <c r="J457" s="16"/>
      <c r="K457" s="122"/>
    </row>
    <row r="458" spans="1:11" ht="15.75" x14ac:dyDescent="0.25">
      <c r="A458" s="126"/>
      <c r="B458" s="206"/>
      <c r="C458" s="206"/>
      <c r="D458" s="206"/>
      <c r="E458" s="18">
        <v>2020</v>
      </c>
      <c r="F458" s="27"/>
      <c r="G458" s="27"/>
      <c r="H458" s="27"/>
      <c r="I458" s="27"/>
      <c r="J458" s="27"/>
      <c r="K458" s="126"/>
    </row>
    <row r="459" spans="1:11" x14ac:dyDescent="0.25">
      <c r="A459" s="200"/>
      <c r="B459" s="118" t="s">
        <v>184</v>
      </c>
      <c r="C459" s="118"/>
      <c r="D459" s="118"/>
      <c r="E459" s="30" t="s">
        <v>42</v>
      </c>
      <c r="F459" s="25">
        <f>SUM(G459:J459)</f>
        <v>529115.59999999986</v>
      </c>
      <c r="G459" s="25"/>
      <c r="H459" s="25">
        <f>SUM(H460:H466)</f>
        <v>266779.69999999995</v>
      </c>
      <c r="I459" s="25">
        <f>SUM(I460:I466)</f>
        <v>252048.39999999997</v>
      </c>
      <c r="J459" s="25">
        <f>SUM(J460:J466)</f>
        <v>10287.5</v>
      </c>
      <c r="K459" s="200"/>
    </row>
    <row r="460" spans="1:11" ht="15.75" x14ac:dyDescent="0.25">
      <c r="A460" s="122"/>
      <c r="B460" s="187"/>
      <c r="C460" s="187"/>
      <c r="D460" s="187"/>
      <c r="E460" s="5">
        <v>2014</v>
      </c>
      <c r="F460" s="16">
        <f>SUM(H460:J460)</f>
        <v>4843</v>
      </c>
      <c r="G460" s="16"/>
      <c r="H460" s="16"/>
      <c r="I460" s="16">
        <f t="shared" ref="I460:J464" si="56">I452+I403+I338+I209+I176</f>
        <v>4194</v>
      </c>
      <c r="J460" s="16">
        <f t="shared" si="56"/>
        <v>649</v>
      </c>
      <c r="K460" s="122"/>
    </row>
    <row r="461" spans="1:11" ht="15.75" x14ac:dyDescent="0.25">
      <c r="A461" s="122"/>
      <c r="B461" s="187"/>
      <c r="C461" s="187"/>
      <c r="D461" s="187"/>
      <c r="E461" s="5">
        <v>2015</v>
      </c>
      <c r="F461" s="16">
        <f t="shared" ref="F461:F466" si="57">SUM(H461:J461)</f>
        <v>124008.09999999999</v>
      </c>
      <c r="G461" s="16"/>
      <c r="H461" s="16">
        <f>H453+H404+H339+H210+H177</f>
        <v>110700.2</v>
      </c>
      <c r="I461" s="16">
        <f t="shared" si="56"/>
        <v>12347.9</v>
      </c>
      <c r="J461" s="16">
        <f t="shared" si="56"/>
        <v>960</v>
      </c>
      <c r="K461" s="122"/>
    </row>
    <row r="462" spans="1:11" ht="15.75" x14ac:dyDescent="0.25">
      <c r="A462" s="122"/>
      <c r="B462" s="187"/>
      <c r="C462" s="187"/>
      <c r="D462" s="187"/>
      <c r="E462" s="5">
        <v>2016</v>
      </c>
      <c r="F462" s="16">
        <f t="shared" si="57"/>
        <v>173288.69999999998</v>
      </c>
      <c r="G462" s="16"/>
      <c r="H462" s="16">
        <f>H454+H405+H340+H211+H178</f>
        <v>150545.4</v>
      </c>
      <c r="I462" s="16">
        <f t="shared" si="56"/>
        <v>21408.9</v>
      </c>
      <c r="J462" s="16">
        <f t="shared" si="56"/>
        <v>1334.3999999999999</v>
      </c>
      <c r="K462" s="122"/>
    </row>
    <row r="463" spans="1:11" ht="15.75" x14ac:dyDescent="0.25">
      <c r="A463" s="122"/>
      <c r="B463" s="187"/>
      <c r="C463" s="187"/>
      <c r="D463" s="187"/>
      <c r="E463" s="5">
        <v>2017</v>
      </c>
      <c r="F463" s="16">
        <f t="shared" si="57"/>
        <v>71462.899999999994</v>
      </c>
      <c r="G463" s="16"/>
      <c r="H463" s="81">
        <f t="shared" ref="H463:H466" si="58">H455+H406+H341+H212+H179</f>
        <v>0</v>
      </c>
      <c r="I463" s="16">
        <f t="shared" si="56"/>
        <v>69578.799999999988</v>
      </c>
      <c r="J463" s="16">
        <f t="shared" si="56"/>
        <v>1884.1</v>
      </c>
      <c r="K463" s="122"/>
    </row>
    <row r="464" spans="1:11" ht="15.75" x14ac:dyDescent="0.25">
      <c r="A464" s="122"/>
      <c r="B464" s="187"/>
      <c r="C464" s="187"/>
      <c r="D464" s="187"/>
      <c r="E464" s="5">
        <v>2018</v>
      </c>
      <c r="F464" s="16">
        <f t="shared" si="57"/>
        <v>70095.3</v>
      </c>
      <c r="G464" s="16"/>
      <c r="H464" s="81">
        <f t="shared" si="58"/>
        <v>5534.1</v>
      </c>
      <c r="I464" s="16">
        <f t="shared" si="56"/>
        <v>62956.2</v>
      </c>
      <c r="J464" s="16">
        <f t="shared" si="56"/>
        <v>1605</v>
      </c>
      <c r="K464" s="122"/>
    </row>
    <row r="465" spans="1:11" ht="15.75" x14ac:dyDescent="0.25">
      <c r="A465" s="122"/>
      <c r="B465" s="187"/>
      <c r="C465" s="187"/>
      <c r="D465" s="187"/>
      <c r="E465" s="5">
        <v>2019</v>
      </c>
      <c r="F465" s="16">
        <f t="shared" si="57"/>
        <v>46183.4</v>
      </c>
      <c r="G465" s="16"/>
      <c r="H465" s="81">
        <f t="shared" si="58"/>
        <v>0</v>
      </c>
      <c r="I465" s="76">
        <f t="shared" ref="I465:I466" si="59">I457+I408+I343+I214+I181</f>
        <v>44363.4</v>
      </c>
      <c r="J465" s="16">
        <f>J457+J408+J343+J214+J181</f>
        <v>1820</v>
      </c>
      <c r="K465" s="122"/>
    </row>
    <row r="466" spans="1:11" ht="15.75" x14ac:dyDescent="0.25">
      <c r="A466" s="122"/>
      <c r="B466" s="187"/>
      <c r="C466" s="187"/>
      <c r="D466" s="187"/>
      <c r="E466" s="5">
        <v>2020</v>
      </c>
      <c r="F466" s="16">
        <f t="shared" si="57"/>
        <v>39234.199999999997</v>
      </c>
      <c r="G466" s="16"/>
      <c r="H466" s="81">
        <f t="shared" si="58"/>
        <v>0</v>
      </c>
      <c r="I466" s="76">
        <f t="shared" si="59"/>
        <v>37199.199999999997</v>
      </c>
      <c r="J466" s="16">
        <f>J458+J409+J344+J215+J182</f>
        <v>2035</v>
      </c>
      <c r="K466" s="122"/>
    </row>
    <row r="467" spans="1:11" ht="15.75" x14ac:dyDescent="0.25">
      <c r="A467" s="55"/>
      <c r="B467" s="114" t="s">
        <v>205</v>
      </c>
      <c r="C467" s="192"/>
      <c r="D467" s="192"/>
      <c r="E467" s="192"/>
      <c r="F467" s="192"/>
      <c r="G467" s="192"/>
      <c r="H467" s="192"/>
      <c r="I467" s="192"/>
      <c r="J467" s="192"/>
      <c r="K467" s="192"/>
    </row>
    <row r="468" spans="1:11" ht="15.75" x14ac:dyDescent="0.25">
      <c r="A468" s="135" t="s">
        <v>206</v>
      </c>
      <c r="B468" s="107" t="s">
        <v>207</v>
      </c>
      <c r="C468" s="98" t="s">
        <v>201</v>
      </c>
      <c r="D468" s="100" t="s">
        <v>203</v>
      </c>
      <c r="E468" s="22" t="s">
        <v>7</v>
      </c>
      <c r="F468" s="25">
        <f>SUM(G468:J468)</f>
        <v>24296.800000000003</v>
      </c>
      <c r="G468" s="25"/>
      <c r="H468" s="25"/>
      <c r="I468" s="25">
        <f>SUM(I469:I475)</f>
        <v>24296.800000000003</v>
      </c>
      <c r="J468" s="25" t="s">
        <v>150</v>
      </c>
      <c r="K468" s="188" t="s">
        <v>204</v>
      </c>
    </row>
    <row r="469" spans="1:11" ht="15.75" x14ac:dyDescent="0.25">
      <c r="A469" s="193"/>
      <c r="B469" s="107"/>
      <c r="C469" s="98"/>
      <c r="D469" s="100"/>
      <c r="E469" s="65">
        <v>2014</v>
      </c>
      <c r="F469" s="69"/>
      <c r="G469" s="69"/>
      <c r="H469" s="69"/>
      <c r="I469" s="69"/>
      <c r="J469" s="69" t="s">
        <v>150</v>
      </c>
      <c r="K469" s="116"/>
    </row>
    <row r="470" spans="1:11" ht="15.75" x14ac:dyDescent="0.25">
      <c r="A470" s="193"/>
      <c r="B470" s="107"/>
      <c r="C470" s="98"/>
      <c r="D470" s="100"/>
      <c r="E470" s="65">
        <v>2015</v>
      </c>
      <c r="F470" s="69"/>
      <c r="G470" s="69"/>
      <c r="H470" s="69"/>
      <c r="I470" s="69"/>
      <c r="J470" s="69" t="s">
        <v>150</v>
      </c>
      <c r="K470" s="116"/>
    </row>
    <row r="471" spans="1:11" ht="15.75" x14ac:dyDescent="0.25">
      <c r="A471" s="193"/>
      <c r="B471" s="107"/>
      <c r="C471" s="98"/>
      <c r="D471" s="100"/>
      <c r="E471" s="65">
        <v>2016</v>
      </c>
      <c r="F471" s="69"/>
      <c r="G471" s="69"/>
      <c r="H471" s="69"/>
      <c r="I471" s="69"/>
      <c r="J471" s="69" t="s">
        <v>150</v>
      </c>
      <c r="K471" s="116"/>
    </row>
    <row r="472" spans="1:11" ht="15.75" x14ac:dyDescent="0.25">
      <c r="A472" s="193"/>
      <c r="B472" s="107"/>
      <c r="C472" s="98"/>
      <c r="D472" s="100"/>
      <c r="E472" s="65">
        <v>2017</v>
      </c>
      <c r="F472" s="69"/>
      <c r="G472" s="69"/>
      <c r="H472" s="69"/>
      <c r="I472" s="69"/>
      <c r="J472" s="69" t="s">
        <v>150</v>
      </c>
      <c r="K472" s="116"/>
    </row>
    <row r="473" spans="1:11" ht="15.75" x14ac:dyDescent="0.25">
      <c r="A473" s="193"/>
      <c r="B473" s="107"/>
      <c r="C473" s="98"/>
      <c r="D473" s="100"/>
      <c r="E473" s="65">
        <v>2018</v>
      </c>
      <c r="F473" s="69">
        <f t="shared" ref="F473:F475" si="60">SUM(G473:J473)</f>
        <v>9558.6</v>
      </c>
      <c r="G473" s="69"/>
      <c r="H473" s="69"/>
      <c r="I473" s="69">
        <v>9558.6</v>
      </c>
      <c r="J473" s="69" t="s">
        <v>150</v>
      </c>
      <c r="K473" s="116"/>
    </row>
    <row r="474" spans="1:11" ht="15.75" x14ac:dyDescent="0.25">
      <c r="A474" s="193"/>
      <c r="B474" s="107"/>
      <c r="C474" s="98"/>
      <c r="D474" s="100"/>
      <c r="E474" s="65">
        <v>2019</v>
      </c>
      <c r="F474" s="69">
        <f t="shared" si="60"/>
        <v>8963.2000000000007</v>
      </c>
      <c r="G474" s="69"/>
      <c r="H474" s="69"/>
      <c r="I474" s="69">
        <v>8963.2000000000007</v>
      </c>
      <c r="J474" s="69" t="s">
        <v>150</v>
      </c>
      <c r="K474" s="116"/>
    </row>
    <row r="475" spans="1:11" ht="15.75" x14ac:dyDescent="0.25">
      <c r="A475" s="194"/>
      <c r="B475" s="96"/>
      <c r="C475" s="99"/>
      <c r="D475" s="101"/>
      <c r="E475" s="66">
        <v>2020</v>
      </c>
      <c r="F475" s="70">
        <f t="shared" si="60"/>
        <v>5775</v>
      </c>
      <c r="G475" s="70"/>
      <c r="H475" s="70"/>
      <c r="I475" s="70">
        <v>5775</v>
      </c>
      <c r="J475" s="70" t="s">
        <v>150</v>
      </c>
      <c r="K475" s="116"/>
    </row>
    <row r="476" spans="1:11" x14ac:dyDescent="0.25">
      <c r="A476" s="200"/>
      <c r="B476" s="118" t="s">
        <v>208</v>
      </c>
      <c r="C476" s="118"/>
      <c r="D476" s="118"/>
      <c r="E476" s="30" t="s">
        <v>42</v>
      </c>
      <c r="F476" s="25">
        <f>SUM(G476:J476)</f>
        <v>29407.200000000001</v>
      </c>
      <c r="G476" s="25"/>
      <c r="H476" s="25">
        <f>SUM(H477:H483)</f>
        <v>0</v>
      </c>
      <c r="I476" s="25">
        <f>SUM(I477:I483)</f>
        <v>29407.200000000001</v>
      </c>
      <c r="J476" s="25" t="s">
        <v>150</v>
      </c>
      <c r="K476" s="200"/>
    </row>
    <row r="477" spans="1:11" ht="15.75" x14ac:dyDescent="0.25">
      <c r="A477" s="122"/>
      <c r="B477" s="187"/>
      <c r="C477" s="187"/>
      <c r="D477" s="187"/>
      <c r="E477" s="78">
        <v>2014</v>
      </c>
      <c r="F477" s="79">
        <f>SUM(H477:J477)</f>
        <v>0</v>
      </c>
      <c r="G477" s="79"/>
      <c r="H477" s="79"/>
      <c r="I477" s="79"/>
      <c r="J477" s="79" t="s">
        <v>150</v>
      </c>
      <c r="K477" s="122"/>
    </row>
    <row r="478" spans="1:11" ht="15.75" x14ac:dyDescent="0.25">
      <c r="A478" s="122"/>
      <c r="B478" s="187"/>
      <c r="C478" s="187"/>
      <c r="D478" s="187"/>
      <c r="E478" s="78">
        <v>2015</v>
      </c>
      <c r="F478" s="79">
        <f t="shared" ref="F478:F483" si="61">SUM(H478:J478)</f>
        <v>0</v>
      </c>
      <c r="G478" s="79"/>
      <c r="H478" s="79">
        <v>0</v>
      </c>
      <c r="I478" s="79"/>
      <c r="J478" s="79" t="s">
        <v>150</v>
      </c>
      <c r="K478" s="122"/>
    </row>
    <row r="479" spans="1:11" ht="15.75" x14ac:dyDescent="0.25">
      <c r="A479" s="122"/>
      <c r="B479" s="187"/>
      <c r="C479" s="187"/>
      <c r="D479" s="187"/>
      <c r="E479" s="78">
        <v>2016</v>
      </c>
      <c r="F479" s="79">
        <f t="shared" si="61"/>
        <v>0</v>
      </c>
      <c r="G479" s="79"/>
      <c r="H479" s="79">
        <f>H471+H422+H357+H228+H195</f>
        <v>0</v>
      </c>
      <c r="I479" s="79"/>
      <c r="J479" s="79" t="s">
        <v>150</v>
      </c>
      <c r="K479" s="122"/>
    </row>
    <row r="480" spans="1:11" ht="15.75" x14ac:dyDescent="0.25">
      <c r="A480" s="122"/>
      <c r="B480" s="187"/>
      <c r="C480" s="187"/>
      <c r="D480" s="187"/>
      <c r="E480" s="78">
        <v>2017</v>
      </c>
      <c r="F480" s="79">
        <f t="shared" si="61"/>
        <v>0</v>
      </c>
      <c r="G480" s="79"/>
      <c r="H480" s="79"/>
      <c r="I480" s="79"/>
      <c r="J480" s="79" t="s">
        <v>150</v>
      </c>
      <c r="K480" s="122"/>
    </row>
    <row r="481" spans="1:11" ht="15.75" x14ac:dyDescent="0.25">
      <c r="A481" s="122"/>
      <c r="B481" s="187"/>
      <c r="C481" s="187"/>
      <c r="D481" s="187"/>
      <c r="E481" s="78">
        <v>2018</v>
      </c>
      <c r="F481" s="79">
        <f t="shared" si="61"/>
        <v>9293.2000000000007</v>
      </c>
      <c r="G481" s="79"/>
      <c r="H481" s="79"/>
      <c r="I481" s="79">
        <v>9293.2000000000007</v>
      </c>
      <c r="J481" s="79" t="s">
        <v>150</v>
      </c>
      <c r="K481" s="122"/>
    </row>
    <row r="482" spans="1:11" ht="15.75" x14ac:dyDescent="0.25">
      <c r="A482" s="122"/>
      <c r="B482" s="187"/>
      <c r="C482" s="187"/>
      <c r="D482" s="187"/>
      <c r="E482" s="78">
        <v>2019</v>
      </c>
      <c r="F482" s="79">
        <f t="shared" si="61"/>
        <v>10057</v>
      </c>
      <c r="G482" s="79"/>
      <c r="H482" s="79"/>
      <c r="I482" s="79">
        <v>10057</v>
      </c>
      <c r="J482" s="79" t="s">
        <v>150</v>
      </c>
      <c r="K482" s="122"/>
    </row>
    <row r="483" spans="1:11" ht="15.75" x14ac:dyDescent="0.25">
      <c r="A483" s="122"/>
      <c r="B483" s="187"/>
      <c r="C483" s="187"/>
      <c r="D483" s="187"/>
      <c r="E483" s="78">
        <v>2020</v>
      </c>
      <c r="F483" s="79">
        <f t="shared" si="61"/>
        <v>10057</v>
      </c>
      <c r="G483" s="79"/>
      <c r="H483" s="79"/>
      <c r="I483" s="80">
        <v>10057</v>
      </c>
      <c r="J483" s="80" t="s">
        <v>150</v>
      </c>
      <c r="K483" s="122"/>
    </row>
    <row r="484" spans="1:11" x14ac:dyDescent="0.25">
      <c r="A484" s="200"/>
      <c r="B484" s="118" t="s">
        <v>185</v>
      </c>
      <c r="C484" s="118"/>
      <c r="D484" s="118"/>
      <c r="E484" s="30" t="s">
        <v>42</v>
      </c>
      <c r="F484" s="25">
        <f>SUM(G484:J484)</f>
        <v>1166488</v>
      </c>
      <c r="G484" s="25">
        <f>SUM(G485:G491)</f>
        <v>43</v>
      </c>
      <c r="H484" s="25">
        <f>SUM(H485:H491)</f>
        <v>273102.39999999997</v>
      </c>
      <c r="I484" s="25">
        <f>SUM(I485:I491)</f>
        <v>878530.60000000009</v>
      </c>
      <c r="J484" s="25">
        <f t="shared" ref="J484" si="62">SUM(J485:J491)</f>
        <v>14812</v>
      </c>
      <c r="K484" s="200"/>
    </row>
    <row r="485" spans="1:11" ht="15.75" x14ac:dyDescent="0.25">
      <c r="A485" s="122"/>
      <c r="B485" s="187"/>
      <c r="C485" s="187"/>
      <c r="D485" s="187"/>
      <c r="E485" s="5">
        <v>2014</v>
      </c>
      <c r="F485" s="16">
        <f>SUM(G485:J485)</f>
        <v>6609.4</v>
      </c>
      <c r="G485" s="16"/>
      <c r="H485" s="16"/>
      <c r="I485" s="16">
        <f t="shared" ref="I485:J487" si="63">I460+I126+I69</f>
        <v>5632.4</v>
      </c>
      <c r="J485" s="16">
        <f t="shared" si="63"/>
        <v>977</v>
      </c>
      <c r="K485" s="122"/>
    </row>
    <row r="486" spans="1:11" ht="15.75" x14ac:dyDescent="0.25">
      <c r="A486" s="122"/>
      <c r="B486" s="187"/>
      <c r="C486" s="187"/>
      <c r="D486" s="187"/>
      <c r="E486" s="5">
        <v>2015</v>
      </c>
      <c r="F486" s="16">
        <f t="shared" ref="F486:F491" si="64">SUM(G486:J486)</f>
        <v>132980.79999999999</v>
      </c>
      <c r="G486" s="16"/>
      <c r="H486" s="16">
        <f>H461+H127+H70</f>
        <v>116722.9</v>
      </c>
      <c r="I486" s="16">
        <f t="shared" si="63"/>
        <v>14647.9</v>
      </c>
      <c r="J486" s="16">
        <f t="shared" si="63"/>
        <v>1610</v>
      </c>
      <c r="K486" s="122"/>
    </row>
    <row r="487" spans="1:11" ht="15.75" x14ac:dyDescent="0.25">
      <c r="A487" s="122"/>
      <c r="B487" s="187"/>
      <c r="C487" s="187"/>
      <c r="D487" s="187"/>
      <c r="E487" s="5">
        <v>2016</v>
      </c>
      <c r="F487" s="16">
        <f t="shared" si="64"/>
        <v>176248.6</v>
      </c>
      <c r="G487" s="16">
        <f>G462+G128+G71</f>
        <v>43</v>
      </c>
      <c r="H487" s="16">
        <f>H462+H128+H71</f>
        <v>150845.4</v>
      </c>
      <c r="I487" s="16">
        <f t="shared" si="63"/>
        <v>23485.200000000001</v>
      </c>
      <c r="J487" s="16">
        <f t="shared" si="63"/>
        <v>1874.9999999999998</v>
      </c>
      <c r="K487" s="122"/>
    </row>
    <row r="488" spans="1:11" ht="15.75" x14ac:dyDescent="0.25">
      <c r="A488" s="122"/>
      <c r="B488" s="187"/>
      <c r="C488" s="187"/>
      <c r="D488" s="187"/>
      <c r="E488" s="5">
        <v>2017</v>
      </c>
      <c r="F488" s="16">
        <f t="shared" si="64"/>
        <v>236180.4</v>
      </c>
      <c r="G488" s="81">
        <f t="shared" ref="G488:H491" si="65">G463+G129+G72</f>
        <v>0</v>
      </c>
      <c r="H488" s="81">
        <f t="shared" si="65"/>
        <v>0</v>
      </c>
      <c r="I488" s="16">
        <f>I463+I129+I72+I472</f>
        <v>234040.4</v>
      </c>
      <c r="J488" s="16">
        <f>J463+J129+J72</f>
        <v>2140</v>
      </c>
      <c r="K488" s="122"/>
    </row>
    <row r="489" spans="1:11" ht="15.75" x14ac:dyDescent="0.25">
      <c r="A489" s="122"/>
      <c r="B489" s="187"/>
      <c r="C489" s="187"/>
      <c r="D489" s="187"/>
      <c r="E489" s="5">
        <v>2018</v>
      </c>
      <c r="F489" s="16">
        <f t="shared" si="64"/>
        <v>247599.80000000005</v>
      </c>
      <c r="G489" s="81">
        <f t="shared" si="65"/>
        <v>0</v>
      </c>
      <c r="H489" s="81">
        <f t="shared" si="65"/>
        <v>5534.1</v>
      </c>
      <c r="I489" s="76">
        <f t="shared" ref="I489:I491" si="66">I464+I130+I73+I473</f>
        <v>239660.70000000004</v>
      </c>
      <c r="J489" s="16">
        <f>J464+J130+J73</f>
        <v>2405</v>
      </c>
      <c r="K489" s="122"/>
    </row>
    <row r="490" spans="1:11" ht="15.75" x14ac:dyDescent="0.25">
      <c r="A490" s="122"/>
      <c r="B490" s="187"/>
      <c r="C490" s="187"/>
      <c r="D490" s="187"/>
      <c r="E490" s="5">
        <v>2019</v>
      </c>
      <c r="F490" s="16">
        <f t="shared" si="64"/>
        <v>198476.2</v>
      </c>
      <c r="G490" s="81">
        <f t="shared" si="65"/>
        <v>0</v>
      </c>
      <c r="H490" s="81">
        <f t="shared" si="65"/>
        <v>0</v>
      </c>
      <c r="I490" s="76">
        <f t="shared" si="66"/>
        <v>195606.2</v>
      </c>
      <c r="J490" s="16">
        <f>J465+J131+J74</f>
        <v>2870</v>
      </c>
      <c r="K490" s="122"/>
    </row>
    <row r="491" spans="1:11" ht="15.75" x14ac:dyDescent="0.25">
      <c r="A491" s="122"/>
      <c r="B491" s="187"/>
      <c r="C491" s="187"/>
      <c r="D491" s="187"/>
      <c r="E491" s="5">
        <v>2020</v>
      </c>
      <c r="F491" s="16">
        <f t="shared" si="64"/>
        <v>168392.8</v>
      </c>
      <c r="G491" s="81">
        <f t="shared" si="65"/>
        <v>0</v>
      </c>
      <c r="H491" s="81">
        <f t="shared" si="65"/>
        <v>0</v>
      </c>
      <c r="I491" s="76">
        <f t="shared" si="66"/>
        <v>165457.79999999999</v>
      </c>
      <c r="J491" s="16">
        <f>J466+J132+J75</f>
        <v>2935</v>
      </c>
      <c r="K491" s="122"/>
    </row>
    <row r="492" spans="1:11" ht="15.75" x14ac:dyDescent="0.25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</row>
    <row r="493" spans="1:11" ht="15.75" x14ac:dyDescent="0.25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</row>
    <row r="494" spans="1:11" ht="15.75" x14ac:dyDescent="0.25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</row>
    <row r="495" spans="1:11" ht="15.75" x14ac:dyDescent="0.25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</row>
    <row r="496" spans="1:11" ht="15.75" x14ac:dyDescent="0.25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</row>
    <row r="497" spans="1:11" ht="15.75" x14ac:dyDescent="0.25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</row>
    <row r="498" spans="1:11" ht="15.75" x14ac:dyDescent="0.25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</row>
    <row r="499" spans="1:11" ht="15.75" x14ac:dyDescent="0.25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</row>
    <row r="500" spans="1:11" ht="15.75" x14ac:dyDescent="0.25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</row>
    <row r="501" spans="1:11" ht="15.75" x14ac:dyDescent="0.25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</row>
    <row r="502" spans="1:11" ht="15.75" x14ac:dyDescent="0.25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</row>
    <row r="503" spans="1:11" ht="15.75" x14ac:dyDescent="0.25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</row>
    <row r="504" spans="1:11" ht="15.75" x14ac:dyDescent="0.25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</row>
    <row r="505" spans="1:11" ht="15.75" x14ac:dyDescent="0.25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</row>
    <row r="506" spans="1:11" ht="15.75" x14ac:dyDescent="0.25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</row>
    <row r="507" spans="1:11" ht="15.75" x14ac:dyDescent="0.25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</row>
    <row r="508" spans="1:11" ht="15.75" x14ac:dyDescent="0.25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</row>
    <row r="509" spans="1:11" ht="15.75" x14ac:dyDescent="0.25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</row>
    <row r="510" spans="1:11" ht="15.75" x14ac:dyDescent="0.25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</row>
    <row r="511" spans="1:11" ht="15.75" x14ac:dyDescent="0.25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</row>
    <row r="512" spans="1:11" ht="15.75" x14ac:dyDescent="0.25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</row>
    <row r="513" spans="1:11" ht="15.75" x14ac:dyDescent="0.25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</row>
    <row r="514" spans="1:11" ht="15.75" x14ac:dyDescent="0.25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</row>
    <row r="515" spans="1:11" ht="15.75" x14ac:dyDescent="0.25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</row>
    <row r="516" spans="1:11" ht="15.75" x14ac:dyDescent="0.25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</row>
    <row r="517" spans="1:11" ht="15.75" x14ac:dyDescent="0.25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</row>
    <row r="518" spans="1:11" ht="15.75" x14ac:dyDescent="0.25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</row>
    <row r="519" spans="1:11" ht="15.75" x14ac:dyDescent="0.25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</row>
    <row r="520" spans="1:11" ht="15.75" x14ac:dyDescent="0.25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</row>
    <row r="521" spans="1:11" ht="15.75" x14ac:dyDescent="0.25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</row>
    <row r="522" spans="1:11" ht="15.75" x14ac:dyDescent="0.25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</row>
    <row r="523" spans="1:11" ht="15.75" x14ac:dyDescent="0.25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</row>
    <row r="524" spans="1:11" ht="15.75" x14ac:dyDescent="0.25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</row>
    <row r="525" spans="1:11" ht="15.75" x14ac:dyDescent="0.25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</row>
    <row r="526" spans="1:11" ht="15.75" x14ac:dyDescent="0.25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</row>
    <row r="527" spans="1:11" ht="15.75" x14ac:dyDescent="0.25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</row>
    <row r="528" spans="1:11" ht="15.75" x14ac:dyDescent="0.25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</row>
    <row r="529" spans="1:11" ht="15.75" x14ac:dyDescent="0.25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</row>
    <row r="530" spans="1:11" ht="15.75" x14ac:dyDescent="0.25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</row>
    <row r="531" spans="1:11" ht="15.75" x14ac:dyDescent="0.25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</row>
    <row r="532" spans="1:11" ht="15.75" x14ac:dyDescent="0.25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</row>
    <row r="533" spans="1:11" ht="15.75" x14ac:dyDescent="0.25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</row>
    <row r="534" spans="1:11" ht="15.75" x14ac:dyDescent="0.25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</row>
    <row r="535" spans="1:11" ht="15.75" x14ac:dyDescent="0.25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</row>
    <row r="536" spans="1:11" ht="15.75" x14ac:dyDescent="0.25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</row>
    <row r="537" spans="1:11" ht="15.75" x14ac:dyDescent="0.25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</row>
    <row r="538" spans="1:11" ht="15.75" x14ac:dyDescent="0.25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</row>
    <row r="539" spans="1:11" ht="15.75" x14ac:dyDescent="0.25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</row>
    <row r="540" spans="1:11" ht="15.75" x14ac:dyDescent="0.25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</row>
    <row r="541" spans="1:11" ht="15.75" x14ac:dyDescent="0.25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</row>
    <row r="542" spans="1:11" ht="15.75" x14ac:dyDescent="0.25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</row>
    <row r="543" spans="1:11" ht="15.75" x14ac:dyDescent="0.25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</row>
    <row r="544" spans="1:11" ht="15.75" x14ac:dyDescent="0.25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</row>
    <row r="545" spans="1:11" ht="15.75" x14ac:dyDescent="0.25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</row>
    <row r="546" spans="1:11" ht="15.75" x14ac:dyDescent="0.25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</row>
    <row r="547" spans="1:11" ht="15.75" x14ac:dyDescent="0.25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</row>
    <row r="548" spans="1:11" ht="15.75" x14ac:dyDescent="0.25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</row>
    <row r="549" spans="1:11" ht="15.75" x14ac:dyDescent="0.25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</row>
    <row r="550" spans="1:11" ht="15.75" x14ac:dyDescent="0.25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</row>
    <row r="551" spans="1:11" ht="15.75" x14ac:dyDescent="0.25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</row>
    <row r="552" spans="1:11" ht="15.75" x14ac:dyDescent="0.25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</row>
    <row r="553" spans="1:11" ht="15.75" x14ac:dyDescent="0.25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</row>
    <row r="554" spans="1:11" ht="15.75" x14ac:dyDescent="0.25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</row>
    <row r="555" spans="1:11" ht="15.75" x14ac:dyDescent="0.25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</row>
    <row r="556" spans="1:11" ht="15.75" x14ac:dyDescent="0.25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</row>
    <row r="557" spans="1:11" ht="15.75" x14ac:dyDescent="0.25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</row>
    <row r="558" spans="1:11" ht="15.75" x14ac:dyDescent="0.25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</row>
    <row r="559" spans="1:11" ht="15.75" x14ac:dyDescent="0.25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</row>
    <row r="560" spans="1:11" ht="15.75" x14ac:dyDescent="0.25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</row>
    <row r="561" spans="1:11" ht="15.75" x14ac:dyDescent="0.25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</row>
    <row r="562" spans="1:11" ht="15.75" x14ac:dyDescent="0.25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</row>
    <row r="563" spans="1:11" ht="15.75" x14ac:dyDescent="0.25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</row>
    <row r="564" spans="1:11" ht="15.75" x14ac:dyDescent="0.25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</row>
    <row r="565" spans="1:11" ht="15.75" x14ac:dyDescent="0.25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</row>
    <row r="566" spans="1:11" ht="15.75" x14ac:dyDescent="0.25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</row>
    <row r="567" spans="1:11" ht="15.75" x14ac:dyDescent="0.25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</row>
    <row r="568" spans="1:11" ht="15.75" x14ac:dyDescent="0.25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</row>
    <row r="569" spans="1:11" ht="15.75" x14ac:dyDescent="0.25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</row>
    <row r="570" spans="1:11" ht="15.75" x14ac:dyDescent="0.25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</row>
    <row r="571" spans="1:11" ht="15.75" x14ac:dyDescent="0.25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</row>
    <row r="572" spans="1:11" ht="15.75" x14ac:dyDescent="0.25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</row>
    <row r="573" spans="1:11" ht="15.75" x14ac:dyDescent="0.25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</row>
    <row r="574" spans="1:11" ht="15.75" x14ac:dyDescent="0.25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</row>
    <row r="575" spans="1:11" ht="15.75" x14ac:dyDescent="0.25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</row>
    <row r="576" spans="1:11" ht="15.75" x14ac:dyDescent="0.25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</row>
    <row r="577" spans="1:11" ht="15.75" x14ac:dyDescent="0.25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</row>
    <row r="578" spans="1:11" ht="15.75" x14ac:dyDescent="0.25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</row>
    <row r="579" spans="1:11" ht="15.75" x14ac:dyDescent="0.25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</row>
    <row r="580" spans="1:11" ht="15.75" x14ac:dyDescent="0.25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</row>
    <row r="581" spans="1:11" ht="15.75" x14ac:dyDescent="0.25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</row>
    <row r="582" spans="1:11" ht="15.75" x14ac:dyDescent="0.25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</row>
    <row r="583" spans="1:11" ht="15.75" x14ac:dyDescent="0.25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</row>
    <row r="584" spans="1:11" ht="15.75" x14ac:dyDescent="0.25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</row>
    <row r="585" spans="1:11" ht="15.75" x14ac:dyDescent="0.25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</row>
    <row r="586" spans="1:11" ht="15.75" x14ac:dyDescent="0.25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</row>
    <row r="587" spans="1:11" ht="15.75" x14ac:dyDescent="0.25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</row>
    <row r="588" spans="1:11" ht="15.75" x14ac:dyDescent="0.25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</row>
    <row r="589" spans="1:11" ht="15.75" x14ac:dyDescent="0.25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</row>
    <row r="590" spans="1:11" ht="15.75" x14ac:dyDescent="0.25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</row>
    <row r="591" spans="1:11" ht="15.75" x14ac:dyDescent="0.25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</row>
    <row r="592" spans="1:11" ht="15.75" x14ac:dyDescent="0.25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</row>
    <row r="593" spans="1:11" ht="15.75" x14ac:dyDescent="0.25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</row>
    <row r="594" spans="1:11" ht="15.75" x14ac:dyDescent="0.25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</row>
    <row r="595" spans="1:11" ht="15.75" x14ac:dyDescent="0.25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</row>
    <row r="596" spans="1:11" ht="15.75" x14ac:dyDescent="0.25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</row>
    <row r="597" spans="1:11" ht="15.75" x14ac:dyDescent="0.25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</row>
    <row r="598" spans="1:11" ht="15.75" x14ac:dyDescent="0.25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</row>
    <row r="599" spans="1:11" ht="15.75" x14ac:dyDescent="0.25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</row>
    <row r="600" spans="1:11" ht="15.75" x14ac:dyDescent="0.25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</row>
    <row r="601" spans="1:11" ht="15.75" x14ac:dyDescent="0.25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</row>
    <row r="602" spans="1:11" ht="15.75" x14ac:dyDescent="0.25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</row>
    <row r="603" spans="1:11" ht="15.75" x14ac:dyDescent="0.25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</row>
    <row r="604" spans="1:11" ht="15.75" x14ac:dyDescent="0.25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</row>
    <row r="605" spans="1:11" ht="15.75" x14ac:dyDescent="0.25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</row>
    <row r="606" spans="1:11" ht="15.75" x14ac:dyDescent="0.25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</row>
    <row r="607" spans="1:11" ht="15.75" x14ac:dyDescent="0.25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</row>
    <row r="608" spans="1:11" ht="15.75" x14ac:dyDescent="0.25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</row>
    <row r="609" spans="1:11" ht="15.75" x14ac:dyDescent="0.25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</row>
    <row r="610" spans="1:11" ht="15.75" x14ac:dyDescent="0.25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</row>
    <row r="611" spans="1:11" ht="15.75" x14ac:dyDescent="0.25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</row>
    <row r="612" spans="1:11" ht="15.75" x14ac:dyDescent="0.25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</row>
    <row r="613" spans="1:11" ht="15.75" x14ac:dyDescent="0.25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</row>
    <row r="614" spans="1:11" ht="15.75" x14ac:dyDescent="0.25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</row>
    <row r="615" spans="1:11" ht="15.75" x14ac:dyDescent="0.25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</row>
    <row r="616" spans="1:11" ht="15.75" x14ac:dyDescent="0.25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</row>
    <row r="617" spans="1:11" ht="15.75" x14ac:dyDescent="0.25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</row>
    <row r="618" spans="1:11" ht="15.75" x14ac:dyDescent="0.25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</row>
    <row r="619" spans="1:11" ht="15.75" x14ac:dyDescent="0.25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</row>
    <row r="620" spans="1:11" ht="15.75" x14ac:dyDescent="0.25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</row>
    <row r="621" spans="1:11" ht="15.75" x14ac:dyDescent="0.25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</row>
    <row r="622" spans="1:11" ht="15.75" x14ac:dyDescent="0.25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</row>
    <row r="623" spans="1:11" ht="15.75" x14ac:dyDescent="0.25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</row>
    <row r="624" spans="1:11" ht="15.75" x14ac:dyDescent="0.25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</row>
    <row r="625" spans="1:11" ht="15.75" x14ac:dyDescent="0.25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</row>
    <row r="626" spans="1:11" ht="15.75" x14ac:dyDescent="0.25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</row>
    <row r="627" spans="1:11" ht="15.75" x14ac:dyDescent="0.25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</row>
    <row r="628" spans="1:11" ht="15.75" x14ac:dyDescent="0.25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</row>
    <row r="629" spans="1:11" ht="15.75" x14ac:dyDescent="0.25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</row>
    <row r="630" spans="1:11" ht="15.75" x14ac:dyDescent="0.25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</row>
    <row r="631" spans="1:11" ht="15.75" x14ac:dyDescent="0.25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</row>
    <row r="632" spans="1:11" ht="15.75" x14ac:dyDescent="0.25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</row>
    <row r="633" spans="1:11" ht="15.75" x14ac:dyDescent="0.25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</row>
    <row r="634" spans="1:11" ht="15.75" x14ac:dyDescent="0.25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</row>
    <row r="635" spans="1:11" ht="15.75" x14ac:dyDescent="0.25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</row>
    <row r="636" spans="1:11" ht="15.75" x14ac:dyDescent="0.25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</row>
    <row r="637" spans="1:11" ht="15.75" x14ac:dyDescent="0.25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</row>
    <row r="638" spans="1:11" ht="15.75" x14ac:dyDescent="0.25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</row>
    <row r="639" spans="1:11" ht="15.75" x14ac:dyDescent="0.25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</row>
    <row r="640" spans="1:11" ht="15.75" x14ac:dyDescent="0.25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</row>
    <row r="641" spans="1:11" ht="15.75" x14ac:dyDescent="0.25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</row>
    <row r="642" spans="1:11" ht="15.75" x14ac:dyDescent="0.25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</row>
    <row r="643" spans="1:11" ht="15.75" x14ac:dyDescent="0.25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</row>
    <row r="644" spans="1:11" ht="15.75" x14ac:dyDescent="0.25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</row>
    <row r="645" spans="1:11" ht="15.75" x14ac:dyDescent="0.25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</row>
    <row r="646" spans="1:11" ht="15.75" x14ac:dyDescent="0.25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</row>
    <row r="647" spans="1:11" ht="15.75" x14ac:dyDescent="0.25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</row>
    <row r="648" spans="1:11" ht="15.75" x14ac:dyDescent="0.25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</row>
    <row r="649" spans="1:11" ht="15.75" x14ac:dyDescent="0.25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</row>
    <row r="650" spans="1:11" ht="15.75" x14ac:dyDescent="0.25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</row>
    <row r="651" spans="1:11" ht="15.75" x14ac:dyDescent="0.25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</row>
    <row r="652" spans="1:11" ht="15.75" x14ac:dyDescent="0.25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</row>
    <row r="653" spans="1:11" ht="15.75" x14ac:dyDescent="0.25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</row>
    <row r="654" spans="1:11" ht="15.75" x14ac:dyDescent="0.25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</row>
    <row r="655" spans="1:11" ht="15.75" x14ac:dyDescent="0.25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</row>
    <row r="656" spans="1:11" ht="15.75" x14ac:dyDescent="0.25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</row>
    <row r="657" spans="1:11" ht="15.75" x14ac:dyDescent="0.25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</row>
    <row r="658" spans="1:11" ht="15.75" x14ac:dyDescent="0.25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</row>
    <row r="659" spans="1:11" ht="15.75" x14ac:dyDescent="0.25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</row>
    <row r="660" spans="1:11" ht="15.75" x14ac:dyDescent="0.25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</row>
    <row r="661" spans="1:11" ht="15.75" x14ac:dyDescent="0.25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</row>
    <row r="662" spans="1:11" ht="15.75" x14ac:dyDescent="0.25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</row>
    <row r="663" spans="1:11" ht="15.75" x14ac:dyDescent="0.25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</row>
    <row r="664" spans="1:11" ht="15.75" x14ac:dyDescent="0.25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</row>
    <row r="665" spans="1:11" ht="15.75" x14ac:dyDescent="0.25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</row>
    <row r="666" spans="1:11" ht="15.75" x14ac:dyDescent="0.25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</row>
    <row r="667" spans="1:11" ht="15.75" x14ac:dyDescent="0.25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</row>
    <row r="668" spans="1:11" ht="15.75" x14ac:dyDescent="0.25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</row>
    <row r="669" spans="1:11" ht="15.75" x14ac:dyDescent="0.25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</row>
    <row r="670" spans="1:11" ht="15.75" x14ac:dyDescent="0.25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</row>
    <row r="671" spans="1:11" ht="15.75" x14ac:dyDescent="0.25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</row>
    <row r="672" spans="1:11" ht="15.75" x14ac:dyDescent="0.25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</row>
    <row r="673" spans="1:11" ht="15.75" x14ac:dyDescent="0.25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</row>
    <row r="674" spans="1:11" ht="15.75" x14ac:dyDescent="0.25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</row>
    <row r="675" spans="1:11" ht="15.75" x14ac:dyDescent="0.25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</row>
    <row r="676" spans="1:11" ht="15.75" x14ac:dyDescent="0.25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</row>
    <row r="677" spans="1:11" ht="15.75" x14ac:dyDescent="0.25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</row>
    <row r="678" spans="1:11" ht="15.75" x14ac:dyDescent="0.25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</row>
    <row r="679" spans="1:11" ht="15.75" x14ac:dyDescent="0.25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</row>
    <row r="680" spans="1:11" ht="15.75" x14ac:dyDescent="0.25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</row>
    <row r="681" spans="1:11" ht="15.75" x14ac:dyDescent="0.25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</row>
    <row r="682" spans="1:11" ht="15.75" x14ac:dyDescent="0.25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</row>
    <row r="683" spans="1:11" ht="15.75" x14ac:dyDescent="0.25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</row>
    <row r="684" spans="1:11" ht="15.75" x14ac:dyDescent="0.25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</row>
    <row r="685" spans="1:11" ht="15.75" x14ac:dyDescent="0.25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</row>
    <row r="686" spans="1:11" ht="15.75" x14ac:dyDescent="0.25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</row>
    <row r="687" spans="1:11" ht="15.75" x14ac:dyDescent="0.25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</row>
    <row r="688" spans="1:11" ht="15.75" x14ac:dyDescent="0.25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</row>
    <row r="689" spans="1:11" ht="15.75" x14ac:dyDescent="0.25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</row>
    <row r="690" spans="1:11" ht="15.75" x14ac:dyDescent="0.25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</row>
    <row r="691" spans="1:11" ht="15.75" x14ac:dyDescent="0.25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</row>
    <row r="692" spans="1:11" ht="15.75" x14ac:dyDescent="0.25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</row>
    <row r="693" spans="1:11" ht="15.75" x14ac:dyDescent="0.25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</row>
    <row r="694" spans="1:11" ht="15.75" x14ac:dyDescent="0.25">
      <c r="A694" s="40"/>
      <c r="B694" s="40"/>
      <c r="C694" s="40"/>
      <c r="D694" s="40"/>
      <c r="E694" s="40"/>
      <c r="F694" s="40"/>
      <c r="G694" s="40"/>
      <c r="H694" s="40"/>
      <c r="I694" s="40"/>
      <c r="J694" s="40"/>
      <c r="K694" s="40"/>
    </row>
    <row r="695" spans="1:11" ht="15.75" x14ac:dyDescent="0.25">
      <c r="A695" s="40"/>
      <c r="B695" s="40"/>
      <c r="C695" s="40"/>
      <c r="D695" s="40"/>
      <c r="E695" s="40"/>
      <c r="F695" s="40"/>
      <c r="G695" s="40"/>
      <c r="H695" s="40"/>
      <c r="I695" s="40"/>
      <c r="J695" s="40"/>
      <c r="K695" s="40"/>
    </row>
    <row r="696" spans="1:11" ht="15.75" x14ac:dyDescent="0.25">
      <c r="A696" s="40"/>
      <c r="B696" s="40"/>
      <c r="C696" s="40"/>
      <c r="D696" s="40"/>
      <c r="E696" s="40"/>
      <c r="F696" s="40"/>
      <c r="G696" s="40"/>
      <c r="H696" s="40"/>
      <c r="I696" s="40"/>
      <c r="J696" s="40"/>
      <c r="K696" s="40"/>
    </row>
    <row r="697" spans="1:11" ht="15.75" x14ac:dyDescent="0.25">
      <c r="A697" s="40"/>
      <c r="B697" s="40"/>
      <c r="C697" s="40"/>
      <c r="D697" s="40"/>
      <c r="E697" s="40"/>
      <c r="F697" s="40"/>
      <c r="G697" s="40"/>
      <c r="H697" s="40"/>
      <c r="I697" s="40"/>
      <c r="J697" s="40"/>
      <c r="K697" s="40"/>
    </row>
    <row r="698" spans="1:11" ht="15.75" x14ac:dyDescent="0.25">
      <c r="A698" s="40"/>
      <c r="B698" s="40"/>
      <c r="C698" s="40"/>
      <c r="D698" s="40"/>
      <c r="E698" s="40"/>
      <c r="F698" s="40"/>
      <c r="G698" s="40"/>
      <c r="H698" s="40"/>
      <c r="I698" s="40"/>
      <c r="J698" s="40"/>
      <c r="K698" s="40"/>
    </row>
    <row r="699" spans="1:11" ht="15.75" x14ac:dyDescent="0.25">
      <c r="A699" s="40"/>
      <c r="B699" s="40"/>
      <c r="C699" s="40"/>
      <c r="D699" s="40"/>
      <c r="E699" s="40"/>
      <c r="F699" s="40"/>
      <c r="G699" s="40"/>
      <c r="H699" s="40"/>
      <c r="I699" s="40"/>
      <c r="J699" s="40"/>
      <c r="K699" s="40"/>
    </row>
    <row r="700" spans="1:11" ht="15.75" x14ac:dyDescent="0.25">
      <c r="A700" s="40"/>
      <c r="B700" s="40"/>
      <c r="C700" s="40"/>
      <c r="D700" s="40"/>
      <c r="E700" s="40"/>
      <c r="F700" s="40"/>
      <c r="G700" s="40"/>
      <c r="H700" s="40"/>
      <c r="I700" s="40"/>
      <c r="J700" s="40"/>
      <c r="K700" s="40"/>
    </row>
    <row r="701" spans="1:11" ht="15.75" x14ac:dyDescent="0.25">
      <c r="A701" s="40"/>
      <c r="B701" s="40"/>
      <c r="C701" s="40"/>
      <c r="D701" s="40"/>
      <c r="E701" s="40"/>
      <c r="F701" s="40"/>
      <c r="G701" s="40"/>
      <c r="H701" s="40"/>
      <c r="I701" s="40"/>
      <c r="J701" s="40"/>
      <c r="K701" s="40"/>
    </row>
    <row r="702" spans="1:11" ht="15.75" x14ac:dyDescent="0.25">
      <c r="A702" s="40"/>
      <c r="B702" s="40"/>
      <c r="C702" s="40"/>
      <c r="D702" s="40"/>
      <c r="E702" s="40"/>
      <c r="F702" s="40"/>
      <c r="G702" s="40"/>
      <c r="H702" s="40"/>
      <c r="I702" s="40"/>
      <c r="J702" s="40"/>
      <c r="K702" s="40"/>
    </row>
    <row r="703" spans="1:11" ht="15.75" x14ac:dyDescent="0.25">
      <c r="A703" s="40"/>
      <c r="B703" s="40"/>
      <c r="C703" s="40"/>
      <c r="D703" s="40"/>
      <c r="E703" s="40"/>
      <c r="F703" s="40"/>
      <c r="G703" s="40"/>
      <c r="H703" s="40"/>
      <c r="I703" s="40"/>
      <c r="J703" s="40"/>
      <c r="K703" s="40"/>
    </row>
    <row r="704" spans="1:11" ht="15.75" x14ac:dyDescent="0.25">
      <c r="A704" s="40"/>
      <c r="B704" s="40"/>
      <c r="C704" s="40"/>
      <c r="D704" s="40"/>
      <c r="E704" s="40"/>
      <c r="F704" s="40"/>
      <c r="G704" s="40"/>
      <c r="H704" s="40"/>
      <c r="I704" s="40"/>
      <c r="J704" s="40"/>
      <c r="K704" s="40"/>
    </row>
    <row r="705" spans="1:11" ht="15.75" x14ac:dyDescent="0.25">
      <c r="A705" s="40"/>
      <c r="B705" s="40"/>
      <c r="C705" s="40"/>
      <c r="D705" s="40"/>
      <c r="E705" s="40"/>
      <c r="F705" s="40"/>
      <c r="G705" s="40"/>
      <c r="H705" s="40"/>
      <c r="I705" s="40"/>
      <c r="J705" s="40"/>
      <c r="K705" s="40"/>
    </row>
    <row r="706" spans="1:11" ht="15.75" x14ac:dyDescent="0.25">
      <c r="A706" s="40"/>
      <c r="B706" s="40"/>
      <c r="C706" s="40"/>
      <c r="D706" s="40"/>
      <c r="E706" s="40"/>
      <c r="F706" s="40"/>
      <c r="G706" s="40"/>
      <c r="H706" s="40"/>
      <c r="I706" s="40"/>
      <c r="J706" s="40"/>
      <c r="K706" s="40"/>
    </row>
    <row r="707" spans="1:11" ht="15.75" x14ac:dyDescent="0.25">
      <c r="A707" s="40"/>
      <c r="B707" s="40"/>
      <c r="C707" s="40"/>
      <c r="D707" s="40"/>
      <c r="E707" s="40"/>
      <c r="F707" s="40"/>
      <c r="G707" s="40"/>
      <c r="H707" s="40"/>
      <c r="I707" s="40"/>
      <c r="J707" s="40"/>
      <c r="K707" s="40"/>
    </row>
    <row r="708" spans="1:11" ht="15.75" x14ac:dyDescent="0.25">
      <c r="A708" s="40"/>
      <c r="B708" s="40"/>
      <c r="C708" s="40"/>
      <c r="D708" s="40"/>
      <c r="E708" s="40"/>
      <c r="F708" s="40"/>
      <c r="G708" s="40"/>
      <c r="H708" s="40"/>
      <c r="I708" s="40"/>
      <c r="J708" s="40"/>
      <c r="K708" s="40"/>
    </row>
    <row r="709" spans="1:11" ht="15.75" x14ac:dyDescent="0.25">
      <c r="A709" s="40"/>
      <c r="B709" s="40"/>
      <c r="C709" s="40"/>
      <c r="D709" s="40"/>
      <c r="E709" s="40"/>
      <c r="F709" s="40"/>
      <c r="G709" s="40"/>
      <c r="H709" s="40"/>
      <c r="I709" s="40"/>
      <c r="J709" s="40"/>
      <c r="K709" s="40"/>
    </row>
    <row r="710" spans="1:11" ht="15.75" x14ac:dyDescent="0.25">
      <c r="A710" s="40"/>
      <c r="B710" s="40"/>
      <c r="C710" s="40"/>
      <c r="D710" s="40"/>
      <c r="E710" s="40"/>
      <c r="F710" s="40"/>
      <c r="G710" s="40"/>
      <c r="H710" s="40"/>
      <c r="I710" s="40"/>
      <c r="J710" s="40"/>
      <c r="K710" s="40"/>
    </row>
    <row r="711" spans="1:11" ht="15.75" x14ac:dyDescent="0.25">
      <c r="A711" s="40"/>
      <c r="B711" s="40"/>
      <c r="C711" s="40"/>
      <c r="D711" s="40"/>
      <c r="E711" s="40"/>
      <c r="F711" s="40"/>
      <c r="G711" s="40"/>
      <c r="H711" s="40"/>
      <c r="I711" s="40"/>
      <c r="J711" s="40"/>
      <c r="K711" s="40"/>
    </row>
    <row r="712" spans="1:11" ht="15.75" x14ac:dyDescent="0.25">
      <c r="A712" s="40"/>
      <c r="B712" s="40"/>
      <c r="C712" s="40"/>
      <c r="D712" s="40"/>
      <c r="E712" s="40"/>
      <c r="F712" s="40"/>
      <c r="G712" s="40"/>
      <c r="H712" s="40"/>
      <c r="I712" s="40"/>
      <c r="J712" s="40"/>
      <c r="K712" s="40"/>
    </row>
    <row r="713" spans="1:11" ht="15.75" x14ac:dyDescent="0.25">
      <c r="A713" s="40"/>
      <c r="B713" s="40"/>
      <c r="C713" s="40"/>
      <c r="D713" s="40"/>
      <c r="E713" s="40"/>
      <c r="F713" s="40"/>
      <c r="G713" s="40"/>
      <c r="H713" s="40"/>
      <c r="I713" s="40"/>
      <c r="J713" s="40"/>
      <c r="K713" s="40"/>
    </row>
    <row r="714" spans="1:11" ht="15.75" x14ac:dyDescent="0.25">
      <c r="A714" s="40"/>
      <c r="B714" s="40"/>
      <c r="C714" s="40"/>
      <c r="D714" s="40"/>
      <c r="E714" s="40"/>
      <c r="F714" s="40"/>
      <c r="G714" s="40"/>
      <c r="H714" s="40"/>
      <c r="I714" s="40"/>
      <c r="J714" s="40"/>
      <c r="K714" s="40"/>
    </row>
    <row r="715" spans="1:11" ht="15.75" x14ac:dyDescent="0.25">
      <c r="A715" s="40"/>
      <c r="B715" s="40"/>
      <c r="C715" s="40"/>
      <c r="D715" s="40"/>
      <c r="E715" s="40"/>
      <c r="F715" s="40"/>
      <c r="G715" s="40"/>
      <c r="H715" s="40"/>
      <c r="I715" s="40"/>
      <c r="J715" s="40"/>
      <c r="K715" s="40"/>
    </row>
    <row r="716" spans="1:11" ht="15.75" x14ac:dyDescent="0.25">
      <c r="A716" s="40"/>
      <c r="B716" s="40"/>
      <c r="C716" s="40"/>
      <c r="D716" s="40"/>
      <c r="E716" s="40"/>
      <c r="F716" s="40"/>
      <c r="G716" s="40"/>
      <c r="H716" s="40"/>
      <c r="I716" s="40"/>
      <c r="J716" s="40"/>
      <c r="K716" s="40"/>
    </row>
    <row r="717" spans="1:11" ht="15.75" x14ac:dyDescent="0.25">
      <c r="A717" s="40"/>
      <c r="B717" s="40"/>
      <c r="C717" s="40"/>
      <c r="D717" s="40"/>
      <c r="E717" s="40"/>
      <c r="F717" s="40"/>
      <c r="G717" s="40"/>
      <c r="H717" s="40"/>
      <c r="I717" s="40"/>
      <c r="J717" s="40"/>
      <c r="K717" s="40"/>
    </row>
    <row r="718" spans="1:11" ht="15.75" x14ac:dyDescent="0.25">
      <c r="A718" s="40"/>
      <c r="B718" s="40"/>
      <c r="C718" s="40"/>
      <c r="D718" s="40"/>
      <c r="E718" s="40"/>
      <c r="F718" s="40"/>
      <c r="G718" s="40"/>
      <c r="H718" s="40"/>
      <c r="I718" s="40"/>
      <c r="J718" s="40"/>
      <c r="K718" s="40"/>
    </row>
    <row r="719" spans="1:11" ht="15.75" x14ac:dyDescent="0.25">
      <c r="A719" s="40"/>
      <c r="B719" s="40"/>
      <c r="C719" s="40"/>
      <c r="D719" s="40"/>
      <c r="E719" s="40"/>
      <c r="F719" s="40"/>
      <c r="G719" s="40"/>
      <c r="H719" s="40"/>
      <c r="I719" s="40"/>
      <c r="J719" s="40"/>
      <c r="K719" s="40"/>
    </row>
    <row r="720" spans="1:11" ht="15.75" x14ac:dyDescent="0.25">
      <c r="A720" s="40"/>
      <c r="B720" s="40"/>
      <c r="C720" s="40"/>
      <c r="D720" s="40"/>
      <c r="E720" s="40"/>
      <c r="F720" s="40"/>
      <c r="G720" s="40"/>
      <c r="H720" s="40"/>
      <c r="I720" s="40"/>
      <c r="J720" s="40"/>
      <c r="K720" s="40"/>
    </row>
    <row r="721" spans="1:11" ht="15.75" x14ac:dyDescent="0.25">
      <c r="A721" s="40"/>
      <c r="B721" s="40"/>
      <c r="C721" s="40"/>
      <c r="D721" s="40"/>
      <c r="E721" s="40"/>
      <c r="F721" s="40"/>
      <c r="G721" s="40"/>
      <c r="H721" s="40"/>
      <c r="I721" s="40"/>
      <c r="J721" s="40"/>
      <c r="K721" s="40"/>
    </row>
    <row r="722" spans="1:11" ht="15.75" x14ac:dyDescent="0.25">
      <c r="A722" s="40"/>
      <c r="B722" s="40"/>
      <c r="C722" s="40"/>
      <c r="D722" s="40"/>
      <c r="E722" s="40"/>
      <c r="F722" s="40"/>
      <c r="G722" s="40"/>
      <c r="H722" s="40"/>
      <c r="I722" s="40"/>
      <c r="J722" s="40"/>
      <c r="K722" s="40"/>
    </row>
    <row r="723" spans="1:11" ht="15.75" x14ac:dyDescent="0.25">
      <c r="A723" s="40"/>
      <c r="B723" s="40"/>
      <c r="C723" s="40"/>
      <c r="D723" s="40"/>
      <c r="E723" s="40"/>
      <c r="F723" s="40"/>
      <c r="G723" s="40"/>
      <c r="H723" s="40"/>
      <c r="I723" s="40"/>
      <c r="J723" s="40"/>
      <c r="K723" s="40"/>
    </row>
    <row r="724" spans="1:11" ht="15.75" x14ac:dyDescent="0.25">
      <c r="A724" s="40"/>
      <c r="B724" s="40"/>
      <c r="C724" s="40"/>
      <c r="D724" s="40"/>
      <c r="E724" s="40"/>
      <c r="F724" s="40"/>
      <c r="G724" s="40"/>
      <c r="H724" s="40"/>
      <c r="I724" s="40"/>
      <c r="J724" s="40"/>
      <c r="K724" s="40"/>
    </row>
    <row r="725" spans="1:11" ht="15.75" x14ac:dyDescent="0.25">
      <c r="A725" s="40"/>
      <c r="B725" s="40"/>
      <c r="C725" s="40"/>
      <c r="D725" s="40"/>
      <c r="E725" s="40"/>
      <c r="F725" s="40"/>
      <c r="G725" s="40"/>
      <c r="H725" s="40"/>
      <c r="I725" s="40"/>
      <c r="J725" s="40"/>
      <c r="K725" s="40"/>
    </row>
    <row r="726" spans="1:11" ht="15.75" x14ac:dyDescent="0.25">
      <c r="A726" s="40"/>
      <c r="B726" s="40"/>
      <c r="C726" s="40"/>
      <c r="D726" s="40"/>
      <c r="E726" s="40"/>
      <c r="F726" s="40"/>
      <c r="G726" s="40"/>
      <c r="H726" s="40"/>
      <c r="I726" s="40"/>
      <c r="J726" s="40"/>
      <c r="K726" s="40"/>
    </row>
    <row r="727" spans="1:11" ht="15.75" x14ac:dyDescent="0.25">
      <c r="A727" s="40"/>
      <c r="B727" s="40"/>
      <c r="C727" s="40"/>
      <c r="D727" s="40"/>
      <c r="E727" s="40"/>
      <c r="F727" s="40"/>
      <c r="G727" s="40"/>
      <c r="H727" s="40"/>
      <c r="I727" s="40"/>
      <c r="J727" s="40"/>
      <c r="K727" s="40"/>
    </row>
    <row r="728" spans="1:11" ht="15.75" x14ac:dyDescent="0.25">
      <c r="A728" s="40"/>
      <c r="B728" s="40"/>
      <c r="C728" s="40"/>
      <c r="D728" s="40"/>
      <c r="E728" s="40"/>
      <c r="F728" s="40"/>
      <c r="G728" s="40"/>
      <c r="H728" s="40"/>
      <c r="I728" s="40"/>
      <c r="J728" s="40"/>
      <c r="K728" s="40"/>
    </row>
    <row r="729" spans="1:11" ht="15.75" x14ac:dyDescent="0.25">
      <c r="A729" s="40"/>
      <c r="B729" s="40"/>
      <c r="C729" s="40"/>
      <c r="D729" s="40"/>
      <c r="E729" s="40"/>
      <c r="F729" s="40"/>
      <c r="G729" s="40"/>
      <c r="H729" s="40"/>
      <c r="I729" s="40"/>
      <c r="J729" s="40"/>
      <c r="K729" s="40"/>
    </row>
    <row r="730" spans="1:11" ht="15.75" x14ac:dyDescent="0.25">
      <c r="A730" s="40"/>
      <c r="B730" s="40"/>
      <c r="C730" s="40"/>
      <c r="D730" s="40"/>
      <c r="E730" s="40"/>
      <c r="F730" s="40"/>
      <c r="G730" s="40"/>
      <c r="H730" s="40"/>
      <c r="I730" s="40"/>
      <c r="J730" s="40"/>
      <c r="K730" s="40"/>
    </row>
    <row r="731" spans="1:11" ht="15.75" x14ac:dyDescent="0.25">
      <c r="A731" s="40"/>
      <c r="B731" s="40"/>
      <c r="C731" s="40"/>
      <c r="D731" s="40"/>
      <c r="E731" s="40"/>
      <c r="F731" s="40"/>
      <c r="G731" s="40"/>
      <c r="H731" s="40"/>
      <c r="I731" s="40"/>
      <c r="J731" s="40"/>
      <c r="K731" s="40"/>
    </row>
    <row r="732" spans="1:11" ht="15.75" x14ac:dyDescent="0.25">
      <c r="A732" s="40"/>
      <c r="B732" s="40"/>
      <c r="C732" s="40"/>
      <c r="D732" s="40"/>
      <c r="E732" s="40"/>
      <c r="F732" s="40"/>
      <c r="G732" s="40"/>
      <c r="H732" s="40"/>
      <c r="I732" s="40"/>
      <c r="J732" s="40"/>
      <c r="K732" s="40"/>
    </row>
    <row r="733" spans="1:11" ht="15.75" x14ac:dyDescent="0.25">
      <c r="A733" s="40"/>
      <c r="B733" s="40"/>
      <c r="C733" s="40"/>
      <c r="D733" s="40"/>
      <c r="E733" s="40"/>
      <c r="F733" s="40"/>
      <c r="G733" s="40"/>
      <c r="H733" s="40"/>
      <c r="I733" s="40"/>
      <c r="J733" s="40"/>
      <c r="K733" s="40"/>
    </row>
    <row r="734" spans="1:11" ht="15.75" x14ac:dyDescent="0.25">
      <c r="A734" s="40"/>
      <c r="B734" s="40"/>
      <c r="C734" s="40"/>
      <c r="D734" s="40"/>
      <c r="E734" s="40"/>
      <c r="F734" s="40"/>
      <c r="G734" s="40"/>
      <c r="H734" s="40"/>
      <c r="I734" s="40"/>
      <c r="J734" s="40"/>
      <c r="K734" s="40"/>
    </row>
    <row r="735" spans="1:11" ht="15.75" x14ac:dyDescent="0.25">
      <c r="A735" s="40"/>
      <c r="B735" s="40"/>
      <c r="C735" s="40"/>
      <c r="D735" s="40"/>
      <c r="E735" s="40"/>
      <c r="F735" s="40"/>
      <c r="G735" s="40"/>
      <c r="H735" s="40"/>
      <c r="I735" s="40"/>
      <c r="J735" s="40"/>
      <c r="K735" s="40"/>
    </row>
    <row r="736" spans="1:11" ht="15.75" x14ac:dyDescent="0.25">
      <c r="A736" s="40"/>
      <c r="B736" s="40"/>
      <c r="C736" s="40"/>
      <c r="D736" s="40"/>
      <c r="E736" s="40"/>
      <c r="F736" s="40"/>
      <c r="G736" s="40"/>
      <c r="H736" s="40"/>
      <c r="I736" s="40"/>
      <c r="J736" s="40"/>
      <c r="K736" s="40"/>
    </row>
    <row r="737" spans="1:11" ht="15.75" x14ac:dyDescent="0.25">
      <c r="A737" s="40"/>
      <c r="B737" s="40"/>
      <c r="C737" s="40"/>
      <c r="D737" s="40"/>
      <c r="E737" s="40"/>
      <c r="F737" s="40"/>
      <c r="G737" s="40"/>
      <c r="H737" s="40"/>
      <c r="I737" s="40"/>
      <c r="J737" s="40"/>
      <c r="K737" s="40"/>
    </row>
    <row r="738" spans="1:11" ht="15.75" x14ac:dyDescent="0.25">
      <c r="A738" s="40"/>
      <c r="B738" s="40"/>
      <c r="C738" s="40"/>
      <c r="D738" s="40"/>
      <c r="E738" s="40"/>
      <c r="F738" s="40"/>
      <c r="G738" s="40"/>
      <c r="H738" s="40"/>
      <c r="I738" s="40"/>
      <c r="J738" s="40"/>
      <c r="K738" s="40"/>
    </row>
    <row r="739" spans="1:11" ht="15.75" x14ac:dyDescent="0.25">
      <c r="A739" s="40"/>
      <c r="B739" s="40"/>
      <c r="C739" s="40"/>
      <c r="D739" s="40"/>
      <c r="E739" s="40"/>
      <c r="F739" s="40"/>
      <c r="G739" s="40"/>
      <c r="H739" s="40"/>
      <c r="I739" s="40"/>
      <c r="J739" s="40"/>
      <c r="K739" s="40"/>
    </row>
    <row r="740" spans="1:11" ht="15.75" x14ac:dyDescent="0.25">
      <c r="A740" s="40"/>
      <c r="B740" s="40"/>
      <c r="C740" s="40"/>
      <c r="D740" s="40"/>
      <c r="E740" s="40"/>
      <c r="F740" s="40"/>
      <c r="G740" s="40"/>
      <c r="H740" s="40"/>
      <c r="I740" s="40"/>
      <c r="J740" s="40"/>
      <c r="K740" s="40"/>
    </row>
    <row r="741" spans="1:11" ht="15.75" x14ac:dyDescent="0.25">
      <c r="A741" s="40"/>
      <c r="B741" s="40"/>
      <c r="C741" s="40"/>
      <c r="D741" s="40"/>
      <c r="E741" s="40"/>
      <c r="F741" s="40"/>
      <c r="G741" s="40"/>
      <c r="H741" s="40"/>
      <c r="I741" s="40"/>
      <c r="J741" s="40"/>
      <c r="K741" s="40"/>
    </row>
    <row r="742" spans="1:11" ht="15.75" x14ac:dyDescent="0.25">
      <c r="A742" s="40"/>
      <c r="B742" s="40"/>
      <c r="C742" s="40"/>
      <c r="D742" s="40"/>
      <c r="E742" s="40"/>
      <c r="F742" s="40"/>
      <c r="G742" s="40"/>
      <c r="H742" s="40"/>
      <c r="I742" s="40"/>
      <c r="J742" s="40"/>
      <c r="K742" s="40"/>
    </row>
    <row r="743" spans="1:11" ht="15.75" x14ac:dyDescent="0.25">
      <c r="A743" s="40"/>
      <c r="B743" s="40"/>
      <c r="C743" s="40"/>
      <c r="D743" s="40"/>
      <c r="E743" s="40"/>
      <c r="F743" s="40"/>
      <c r="G743" s="40"/>
      <c r="H743" s="40"/>
      <c r="I743" s="40"/>
      <c r="J743" s="40"/>
      <c r="K743" s="40"/>
    </row>
    <row r="744" spans="1:11" ht="15.75" x14ac:dyDescent="0.25">
      <c r="A744" s="40"/>
      <c r="B744" s="40"/>
      <c r="C744" s="40"/>
      <c r="D744" s="40"/>
      <c r="E744" s="40"/>
      <c r="F744" s="40"/>
      <c r="G744" s="40"/>
      <c r="H744" s="40"/>
      <c r="I744" s="40"/>
      <c r="J744" s="40"/>
      <c r="K744" s="40"/>
    </row>
    <row r="745" spans="1:11" ht="15.75" x14ac:dyDescent="0.25">
      <c r="A745" s="40"/>
      <c r="B745" s="40"/>
      <c r="C745" s="40"/>
      <c r="D745" s="40"/>
      <c r="E745" s="40"/>
      <c r="F745" s="40"/>
      <c r="G745" s="40"/>
      <c r="H745" s="40"/>
      <c r="I745" s="40"/>
      <c r="J745" s="40"/>
      <c r="K745" s="40"/>
    </row>
    <row r="746" spans="1:11" ht="15.75" x14ac:dyDescent="0.25">
      <c r="A746" s="40"/>
      <c r="B746" s="40"/>
      <c r="C746" s="40"/>
      <c r="D746" s="40"/>
      <c r="E746" s="40"/>
      <c r="F746" s="40"/>
      <c r="G746" s="40"/>
      <c r="H746" s="40"/>
      <c r="I746" s="40"/>
      <c r="J746" s="40"/>
      <c r="K746" s="40"/>
    </row>
    <row r="747" spans="1:11" ht="15.75" x14ac:dyDescent="0.25">
      <c r="A747" s="40"/>
      <c r="B747" s="40"/>
      <c r="C747" s="40"/>
      <c r="D747" s="40"/>
      <c r="E747" s="40"/>
      <c r="F747" s="40"/>
      <c r="G747" s="40"/>
      <c r="H747" s="40"/>
      <c r="I747" s="40"/>
      <c r="J747" s="40"/>
      <c r="K747" s="40"/>
    </row>
    <row r="748" spans="1:11" ht="15.75" x14ac:dyDescent="0.25">
      <c r="A748" s="40"/>
      <c r="B748" s="40"/>
      <c r="C748" s="40"/>
      <c r="D748" s="40"/>
      <c r="E748" s="40"/>
      <c r="F748" s="40"/>
      <c r="G748" s="40"/>
      <c r="H748" s="40"/>
      <c r="I748" s="40"/>
      <c r="J748" s="40"/>
      <c r="K748" s="40"/>
    </row>
    <row r="749" spans="1:11" ht="15.75" x14ac:dyDescent="0.25">
      <c r="A749" s="40"/>
      <c r="B749" s="40"/>
      <c r="C749" s="40"/>
      <c r="D749" s="40"/>
      <c r="E749" s="40"/>
      <c r="F749" s="40"/>
      <c r="G749" s="40"/>
      <c r="H749" s="40"/>
      <c r="I749" s="40"/>
      <c r="J749" s="40"/>
      <c r="K749" s="40"/>
    </row>
    <row r="750" spans="1:11" ht="15.75" x14ac:dyDescent="0.25">
      <c r="A750" s="40"/>
      <c r="B750" s="40"/>
      <c r="C750" s="40"/>
      <c r="D750" s="40"/>
      <c r="E750" s="40"/>
      <c r="F750" s="40"/>
      <c r="G750" s="40"/>
      <c r="H750" s="40"/>
      <c r="I750" s="40"/>
      <c r="J750" s="40"/>
      <c r="K750" s="40"/>
    </row>
    <row r="751" spans="1:11" ht="15.75" x14ac:dyDescent="0.25">
      <c r="A751" s="40"/>
      <c r="B751" s="40"/>
      <c r="C751" s="40"/>
      <c r="D751" s="40"/>
      <c r="E751" s="40"/>
      <c r="F751" s="40"/>
      <c r="G751" s="40"/>
      <c r="H751" s="40"/>
      <c r="I751" s="40"/>
      <c r="J751" s="40"/>
      <c r="K751" s="40"/>
    </row>
    <row r="752" spans="1:11" ht="15.75" x14ac:dyDescent="0.25">
      <c r="A752" s="40"/>
      <c r="B752" s="40"/>
      <c r="C752" s="40"/>
      <c r="D752" s="40"/>
      <c r="E752" s="40"/>
      <c r="F752" s="40"/>
      <c r="G752" s="40"/>
      <c r="H752" s="40"/>
      <c r="I752" s="40"/>
      <c r="J752" s="40"/>
      <c r="K752" s="40"/>
    </row>
    <row r="753" spans="1:11" ht="15.75" x14ac:dyDescent="0.25">
      <c r="A753" s="40"/>
      <c r="B753" s="40"/>
      <c r="C753" s="40"/>
      <c r="D753" s="40"/>
      <c r="E753" s="40"/>
      <c r="F753" s="40"/>
      <c r="G753" s="40"/>
      <c r="H753" s="40"/>
      <c r="I753" s="40"/>
      <c r="J753" s="40"/>
      <c r="K753" s="40"/>
    </row>
    <row r="754" spans="1:11" ht="15.75" x14ac:dyDescent="0.25">
      <c r="A754" s="40"/>
      <c r="B754" s="40"/>
      <c r="C754" s="40"/>
      <c r="D754" s="40"/>
      <c r="E754" s="40"/>
      <c r="F754" s="40"/>
      <c r="G754" s="40"/>
      <c r="H754" s="40"/>
      <c r="I754" s="40"/>
      <c r="J754" s="40"/>
      <c r="K754" s="40"/>
    </row>
    <row r="755" spans="1:11" ht="15.75" x14ac:dyDescent="0.25">
      <c r="A755" s="40"/>
      <c r="B755" s="40"/>
      <c r="C755" s="40"/>
      <c r="D755" s="40"/>
      <c r="E755" s="40"/>
      <c r="F755" s="40"/>
      <c r="G755" s="40"/>
      <c r="H755" s="40"/>
      <c r="I755" s="40"/>
      <c r="J755" s="40"/>
      <c r="K755" s="40"/>
    </row>
    <row r="756" spans="1:11" ht="15.75" x14ac:dyDescent="0.25">
      <c r="A756" s="40"/>
      <c r="B756" s="40"/>
      <c r="C756" s="40"/>
      <c r="D756" s="40"/>
      <c r="E756" s="40"/>
      <c r="F756" s="40"/>
      <c r="G756" s="40"/>
      <c r="H756" s="40"/>
      <c r="I756" s="40"/>
      <c r="J756" s="40"/>
      <c r="K756" s="40"/>
    </row>
    <row r="757" spans="1:11" ht="15.75" x14ac:dyDescent="0.25">
      <c r="A757" s="40"/>
      <c r="B757" s="40"/>
      <c r="C757" s="40"/>
      <c r="D757" s="40"/>
      <c r="E757" s="40"/>
      <c r="F757" s="40"/>
      <c r="G757" s="40"/>
      <c r="H757" s="40"/>
      <c r="I757" s="40"/>
      <c r="J757" s="40"/>
      <c r="K757" s="40"/>
    </row>
    <row r="758" spans="1:11" ht="15.75" x14ac:dyDescent="0.25">
      <c r="A758" s="40"/>
      <c r="B758" s="40"/>
      <c r="C758" s="40"/>
      <c r="D758" s="40"/>
      <c r="E758" s="40"/>
      <c r="F758" s="40"/>
      <c r="G758" s="40"/>
      <c r="H758" s="40"/>
      <c r="I758" s="40"/>
      <c r="J758" s="40"/>
      <c r="K758" s="40"/>
    </row>
    <row r="759" spans="1:11" ht="15.75" x14ac:dyDescent="0.25">
      <c r="A759" s="40"/>
      <c r="B759" s="40"/>
      <c r="C759" s="40"/>
      <c r="D759" s="40"/>
      <c r="E759" s="40"/>
      <c r="F759" s="40"/>
      <c r="G759" s="40"/>
      <c r="H759" s="40"/>
      <c r="I759" s="40"/>
      <c r="J759" s="40"/>
      <c r="K759" s="40"/>
    </row>
    <row r="760" spans="1:11" ht="15.75" x14ac:dyDescent="0.25">
      <c r="A760" s="40"/>
      <c r="B760" s="40"/>
      <c r="C760" s="40"/>
      <c r="D760" s="40"/>
      <c r="E760" s="40"/>
      <c r="F760" s="40"/>
      <c r="G760" s="40"/>
      <c r="H760" s="40"/>
      <c r="I760" s="40"/>
      <c r="J760" s="40"/>
      <c r="K760" s="40"/>
    </row>
    <row r="761" spans="1:11" ht="15.75" x14ac:dyDescent="0.25">
      <c r="A761" s="40"/>
      <c r="B761" s="40"/>
      <c r="C761" s="40"/>
      <c r="D761" s="40"/>
      <c r="E761" s="40"/>
      <c r="F761" s="40"/>
      <c r="G761" s="40"/>
      <c r="H761" s="40"/>
      <c r="I761" s="40"/>
      <c r="J761" s="40"/>
      <c r="K761" s="40"/>
    </row>
    <row r="762" spans="1:11" ht="15.75" x14ac:dyDescent="0.25">
      <c r="A762" s="40"/>
      <c r="B762" s="40"/>
      <c r="C762" s="40"/>
      <c r="D762" s="40"/>
      <c r="E762" s="40"/>
      <c r="F762" s="40"/>
      <c r="G762" s="40"/>
      <c r="H762" s="40"/>
      <c r="I762" s="40"/>
      <c r="J762" s="40"/>
      <c r="K762" s="40"/>
    </row>
    <row r="763" spans="1:11" ht="15.75" x14ac:dyDescent="0.25">
      <c r="A763" s="40"/>
      <c r="B763" s="40"/>
      <c r="C763" s="40"/>
      <c r="D763" s="40"/>
      <c r="E763" s="40"/>
      <c r="F763" s="40"/>
      <c r="G763" s="40"/>
      <c r="H763" s="40"/>
      <c r="I763" s="40"/>
      <c r="J763" s="40"/>
      <c r="K763" s="40"/>
    </row>
    <row r="764" spans="1:11" ht="15.75" x14ac:dyDescent="0.25">
      <c r="A764" s="40"/>
      <c r="B764" s="40"/>
      <c r="C764" s="40"/>
      <c r="D764" s="40"/>
      <c r="E764" s="40"/>
      <c r="F764" s="40"/>
      <c r="G764" s="40"/>
      <c r="H764" s="40"/>
      <c r="I764" s="40"/>
      <c r="J764" s="40"/>
      <c r="K764" s="40"/>
    </row>
    <row r="765" spans="1:11" ht="15.75" x14ac:dyDescent="0.25">
      <c r="A765" s="40"/>
      <c r="B765" s="40"/>
      <c r="C765" s="40"/>
      <c r="D765" s="40"/>
      <c r="E765" s="40"/>
      <c r="F765" s="40"/>
      <c r="G765" s="40"/>
      <c r="H765" s="40"/>
      <c r="I765" s="40"/>
      <c r="J765" s="40"/>
      <c r="K765" s="40"/>
    </row>
    <row r="766" spans="1:11" ht="15.75" x14ac:dyDescent="0.25">
      <c r="A766" s="40"/>
      <c r="B766" s="40"/>
      <c r="C766" s="40"/>
      <c r="D766" s="40"/>
      <c r="E766" s="40"/>
      <c r="F766" s="40"/>
      <c r="G766" s="40"/>
      <c r="H766" s="40"/>
      <c r="I766" s="40"/>
      <c r="J766" s="40"/>
      <c r="K766" s="40"/>
    </row>
    <row r="767" spans="1:11" ht="15.75" x14ac:dyDescent="0.25">
      <c r="A767" s="40"/>
      <c r="B767" s="40"/>
      <c r="C767" s="40"/>
      <c r="D767" s="40"/>
      <c r="E767" s="40"/>
      <c r="F767" s="40"/>
      <c r="G767" s="40"/>
      <c r="H767" s="40"/>
      <c r="I767" s="40"/>
      <c r="J767" s="40"/>
      <c r="K767" s="40"/>
    </row>
    <row r="768" spans="1:11" ht="15.75" x14ac:dyDescent="0.25">
      <c r="A768" s="40"/>
      <c r="B768" s="40"/>
      <c r="C768" s="40"/>
      <c r="D768" s="40"/>
      <c r="E768" s="40"/>
      <c r="F768" s="40"/>
      <c r="G768" s="40"/>
      <c r="H768" s="40"/>
      <c r="I768" s="40"/>
      <c r="J768" s="40"/>
      <c r="K768" s="40"/>
    </row>
    <row r="769" spans="1:11" ht="15.75" x14ac:dyDescent="0.25">
      <c r="A769" s="40"/>
      <c r="B769" s="40"/>
      <c r="C769" s="40"/>
      <c r="D769" s="40"/>
      <c r="E769" s="40"/>
      <c r="F769" s="40"/>
      <c r="G769" s="40"/>
      <c r="H769" s="40"/>
      <c r="I769" s="40"/>
      <c r="J769" s="40"/>
      <c r="K769" s="40"/>
    </row>
    <row r="770" spans="1:11" ht="15.75" x14ac:dyDescent="0.25">
      <c r="A770" s="40"/>
      <c r="B770" s="40"/>
      <c r="C770" s="40"/>
      <c r="D770" s="40"/>
      <c r="E770" s="40"/>
      <c r="F770" s="40"/>
      <c r="G770" s="40"/>
      <c r="H770" s="40"/>
      <c r="I770" s="40"/>
      <c r="J770" s="40"/>
      <c r="K770" s="40"/>
    </row>
    <row r="771" spans="1:11" ht="15.75" x14ac:dyDescent="0.25">
      <c r="A771" s="40"/>
      <c r="B771" s="40"/>
      <c r="C771" s="40"/>
      <c r="D771" s="40"/>
      <c r="E771" s="40"/>
      <c r="F771" s="40"/>
      <c r="G771" s="40"/>
      <c r="H771" s="40"/>
      <c r="I771" s="40"/>
      <c r="J771" s="40"/>
      <c r="K771" s="40"/>
    </row>
    <row r="772" spans="1:11" ht="15.75" x14ac:dyDescent="0.25">
      <c r="A772" s="40"/>
      <c r="B772" s="40"/>
      <c r="C772" s="40"/>
      <c r="D772" s="40"/>
      <c r="E772" s="40"/>
      <c r="F772" s="40"/>
      <c r="G772" s="40"/>
      <c r="H772" s="40"/>
      <c r="I772" s="40"/>
      <c r="J772" s="40"/>
      <c r="K772" s="40"/>
    </row>
    <row r="773" spans="1:11" ht="15.75" x14ac:dyDescent="0.25">
      <c r="A773" s="40"/>
      <c r="B773" s="40"/>
      <c r="C773" s="40"/>
      <c r="D773" s="40"/>
      <c r="E773" s="40"/>
      <c r="F773" s="40"/>
      <c r="G773" s="40"/>
      <c r="H773" s="40"/>
      <c r="I773" s="40"/>
      <c r="J773" s="40"/>
      <c r="K773" s="40"/>
    </row>
    <row r="774" spans="1:11" ht="15.75" x14ac:dyDescent="0.25">
      <c r="A774" s="40"/>
      <c r="B774" s="40"/>
      <c r="C774" s="40"/>
      <c r="D774" s="40"/>
      <c r="E774" s="40"/>
      <c r="F774" s="40"/>
      <c r="G774" s="40"/>
      <c r="H774" s="40"/>
      <c r="I774" s="40"/>
      <c r="J774" s="40"/>
      <c r="K774" s="40"/>
    </row>
    <row r="775" spans="1:11" ht="15.75" x14ac:dyDescent="0.25">
      <c r="A775" s="40"/>
      <c r="B775" s="40"/>
      <c r="C775" s="40"/>
      <c r="D775" s="40"/>
      <c r="E775" s="40"/>
      <c r="F775" s="40"/>
      <c r="G775" s="40"/>
      <c r="H775" s="40"/>
      <c r="I775" s="40"/>
      <c r="J775" s="40"/>
      <c r="K775" s="40"/>
    </row>
    <row r="776" spans="1:11" ht="15.75" x14ac:dyDescent="0.25">
      <c r="A776" s="40"/>
      <c r="B776" s="40"/>
      <c r="C776" s="40"/>
      <c r="D776" s="40"/>
      <c r="E776" s="40"/>
      <c r="F776" s="40"/>
      <c r="G776" s="40"/>
      <c r="H776" s="40"/>
      <c r="I776" s="40"/>
      <c r="J776" s="40"/>
      <c r="K776" s="40"/>
    </row>
    <row r="777" spans="1:11" ht="15.75" x14ac:dyDescent="0.25">
      <c r="A777" s="40"/>
      <c r="B777" s="40"/>
      <c r="C777" s="40"/>
      <c r="D777" s="40"/>
      <c r="E777" s="40"/>
      <c r="F777" s="40"/>
      <c r="G777" s="40"/>
      <c r="H777" s="40"/>
      <c r="I777" s="40"/>
      <c r="J777" s="40"/>
      <c r="K777" s="40"/>
    </row>
    <row r="778" spans="1:11" ht="15.75" x14ac:dyDescent="0.25">
      <c r="A778" s="40"/>
      <c r="B778" s="40"/>
      <c r="C778" s="40"/>
      <c r="D778" s="40"/>
      <c r="E778" s="40"/>
      <c r="F778" s="40"/>
      <c r="G778" s="40"/>
      <c r="H778" s="40"/>
      <c r="I778" s="40"/>
      <c r="J778" s="40"/>
      <c r="K778" s="40"/>
    </row>
    <row r="779" spans="1:11" ht="15.75" x14ac:dyDescent="0.25">
      <c r="A779" s="40"/>
      <c r="B779" s="40"/>
      <c r="C779" s="40"/>
      <c r="D779" s="40"/>
      <c r="E779" s="40"/>
      <c r="F779" s="40"/>
      <c r="G779" s="40"/>
      <c r="H779" s="40"/>
      <c r="I779" s="40"/>
      <c r="J779" s="40"/>
      <c r="K779" s="40"/>
    </row>
    <row r="780" spans="1:11" ht="15.75" x14ac:dyDescent="0.25">
      <c r="A780" s="40"/>
      <c r="B780" s="40"/>
      <c r="C780" s="40"/>
      <c r="D780" s="40"/>
      <c r="E780" s="40"/>
      <c r="F780" s="40"/>
      <c r="G780" s="40"/>
      <c r="H780" s="40"/>
      <c r="I780" s="40"/>
      <c r="J780" s="40"/>
      <c r="K780" s="40"/>
    </row>
    <row r="781" spans="1:11" ht="15.75" x14ac:dyDescent="0.25">
      <c r="A781" s="40"/>
      <c r="B781" s="40"/>
      <c r="C781" s="40"/>
      <c r="D781" s="40"/>
      <c r="E781" s="40"/>
      <c r="F781" s="40"/>
      <c r="G781" s="40"/>
      <c r="H781" s="40"/>
      <c r="I781" s="40"/>
      <c r="J781" s="40"/>
      <c r="K781" s="40"/>
    </row>
    <row r="782" spans="1:11" ht="15.75" x14ac:dyDescent="0.25">
      <c r="A782" s="40"/>
      <c r="B782" s="40"/>
      <c r="C782" s="40"/>
      <c r="D782" s="40"/>
      <c r="E782" s="40"/>
      <c r="F782" s="40"/>
      <c r="G782" s="40"/>
      <c r="H782" s="40"/>
      <c r="I782" s="40"/>
      <c r="J782" s="40"/>
      <c r="K782" s="40"/>
    </row>
    <row r="783" spans="1:11" ht="15.75" x14ac:dyDescent="0.25">
      <c r="A783" s="40"/>
      <c r="B783" s="40"/>
      <c r="C783" s="40"/>
      <c r="D783" s="40"/>
      <c r="E783" s="40"/>
      <c r="F783" s="40"/>
      <c r="G783" s="40"/>
      <c r="H783" s="40"/>
      <c r="I783" s="40"/>
      <c r="J783" s="40"/>
      <c r="K783" s="40"/>
    </row>
    <row r="784" spans="1:11" ht="15.75" x14ac:dyDescent="0.25">
      <c r="A784" s="40"/>
      <c r="B784" s="40"/>
      <c r="C784" s="40"/>
      <c r="D784" s="40"/>
      <c r="E784" s="40"/>
      <c r="F784" s="40"/>
      <c r="G784" s="40"/>
      <c r="H784" s="40"/>
      <c r="I784" s="40"/>
      <c r="J784" s="40"/>
      <c r="K784" s="40"/>
    </row>
    <row r="785" spans="1:11" ht="15.75" x14ac:dyDescent="0.25">
      <c r="A785" s="40"/>
      <c r="B785" s="40"/>
      <c r="C785" s="40"/>
      <c r="D785" s="40"/>
      <c r="E785" s="40"/>
      <c r="F785" s="40"/>
      <c r="G785" s="40"/>
      <c r="H785" s="40"/>
      <c r="I785" s="40"/>
      <c r="J785" s="40"/>
      <c r="K785" s="40"/>
    </row>
    <row r="786" spans="1:11" ht="15.75" x14ac:dyDescent="0.25">
      <c r="A786" s="40"/>
      <c r="B786" s="40"/>
      <c r="C786" s="40"/>
      <c r="D786" s="40"/>
      <c r="E786" s="40"/>
      <c r="F786" s="40"/>
      <c r="G786" s="40"/>
      <c r="H786" s="40"/>
      <c r="I786" s="40"/>
      <c r="J786" s="40"/>
      <c r="K786" s="40"/>
    </row>
    <row r="787" spans="1:11" ht="15.75" x14ac:dyDescent="0.25">
      <c r="A787" s="40"/>
      <c r="B787" s="40"/>
      <c r="C787" s="40"/>
      <c r="D787" s="40"/>
      <c r="E787" s="40"/>
      <c r="F787" s="40"/>
      <c r="G787" s="40"/>
      <c r="H787" s="40"/>
      <c r="I787" s="40"/>
      <c r="J787" s="40"/>
      <c r="K787" s="40"/>
    </row>
    <row r="788" spans="1:11" ht="15.75" x14ac:dyDescent="0.25">
      <c r="A788" s="40"/>
      <c r="B788" s="40"/>
      <c r="C788" s="40"/>
      <c r="D788" s="40"/>
      <c r="E788" s="40"/>
      <c r="F788" s="40"/>
      <c r="G788" s="40"/>
      <c r="H788" s="40"/>
      <c r="I788" s="40"/>
      <c r="J788" s="40"/>
      <c r="K788" s="40"/>
    </row>
    <row r="789" spans="1:11" ht="15.75" x14ac:dyDescent="0.25">
      <c r="A789" s="40"/>
      <c r="B789" s="40"/>
      <c r="C789" s="40"/>
      <c r="D789" s="40"/>
      <c r="E789" s="40"/>
      <c r="F789" s="40"/>
      <c r="G789" s="40"/>
      <c r="H789" s="40"/>
      <c r="I789" s="40"/>
      <c r="J789" s="40"/>
      <c r="K789" s="40"/>
    </row>
    <row r="790" spans="1:11" ht="15.75" x14ac:dyDescent="0.25">
      <c r="A790" s="40"/>
      <c r="B790" s="40"/>
      <c r="C790" s="40"/>
      <c r="D790" s="40"/>
      <c r="E790" s="40"/>
      <c r="F790" s="40"/>
      <c r="G790" s="40"/>
      <c r="H790" s="40"/>
      <c r="I790" s="40"/>
      <c r="J790" s="40"/>
      <c r="K790" s="40"/>
    </row>
    <row r="791" spans="1:11" ht="15.75" x14ac:dyDescent="0.25">
      <c r="A791" s="40"/>
      <c r="B791" s="40"/>
      <c r="C791" s="40"/>
      <c r="D791" s="40"/>
      <c r="E791" s="40"/>
      <c r="F791" s="40"/>
      <c r="G791" s="40"/>
      <c r="H791" s="40"/>
      <c r="I791" s="40"/>
      <c r="J791" s="40"/>
      <c r="K791" s="40"/>
    </row>
  </sheetData>
  <mergeCells count="299">
    <mergeCell ref="A402:A409"/>
    <mergeCell ref="B411:B418"/>
    <mergeCell ref="B459:D466"/>
    <mergeCell ref="K459:K466"/>
    <mergeCell ref="A10:K10"/>
    <mergeCell ref="A11:K11"/>
    <mergeCell ref="J1:K1"/>
    <mergeCell ref="J4:K4"/>
    <mergeCell ref="A7:K7"/>
    <mergeCell ref="A8:K8"/>
    <mergeCell ref="A9:K9"/>
    <mergeCell ref="B451:D458"/>
    <mergeCell ref="A451:A458"/>
    <mergeCell ref="K451:K458"/>
    <mergeCell ref="B419:B426"/>
    <mergeCell ref="C419:C426"/>
    <mergeCell ref="D419:D426"/>
    <mergeCell ref="A419:A426"/>
    <mergeCell ref="K419:K426"/>
    <mergeCell ref="B427:B434"/>
    <mergeCell ref="C427:C434"/>
    <mergeCell ref="D427:D434"/>
    <mergeCell ref="A427:A434"/>
    <mergeCell ref="K427:K434"/>
    <mergeCell ref="B402:D409"/>
    <mergeCell ref="K402:K409"/>
    <mergeCell ref="K394:K401"/>
    <mergeCell ref="B410:K410"/>
    <mergeCell ref="B484:D491"/>
    <mergeCell ref="A484:A491"/>
    <mergeCell ref="K484:K491"/>
    <mergeCell ref="A435:A442"/>
    <mergeCell ref="B435:B442"/>
    <mergeCell ref="C435:C442"/>
    <mergeCell ref="D435:D442"/>
    <mergeCell ref="K435:K442"/>
    <mergeCell ref="B443:B450"/>
    <mergeCell ref="C443:C450"/>
    <mergeCell ref="D443:D450"/>
    <mergeCell ref="A443:A450"/>
    <mergeCell ref="K443:K450"/>
    <mergeCell ref="B467:K467"/>
    <mergeCell ref="A468:A475"/>
    <mergeCell ref="B468:B475"/>
    <mergeCell ref="C468:C475"/>
    <mergeCell ref="D468:D475"/>
    <mergeCell ref="K468:K475"/>
    <mergeCell ref="A476:A483"/>
    <mergeCell ref="K476:K483"/>
    <mergeCell ref="B476:D483"/>
    <mergeCell ref="A459:A466"/>
    <mergeCell ref="B370:B377"/>
    <mergeCell ref="C370:C377"/>
    <mergeCell ref="D370:D377"/>
    <mergeCell ref="A370:A377"/>
    <mergeCell ref="K370:K377"/>
    <mergeCell ref="B378:B385"/>
    <mergeCell ref="C378:C385"/>
    <mergeCell ref="D378:D385"/>
    <mergeCell ref="A378:A385"/>
    <mergeCell ref="K378:K385"/>
    <mergeCell ref="C411:C418"/>
    <mergeCell ref="D411:D418"/>
    <mergeCell ref="A411:A418"/>
    <mergeCell ref="K411:K418"/>
    <mergeCell ref="B386:B393"/>
    <mergeCell ref="C386:C393"/>
    <mergeCell ref="D386:D393"/>
    <mergeCell ref="A386:A393"/>
    <mergeCell ref="K386:K393"/>
    <mergeCell ref="B394:B401"/>
    <mergeCell ref="C394:C401"/>
    <mergeCell ref="D394:D401"/>
    <mergeCell ref="A394:A401"/>
    <mergeCell ref="B354:B361"/>
    <mergeCell ref="C354:C361"/>
    <mergeCell ref="D354:D361"/>
    <mergeCell ref="A354:A361"/>
    <mergeCell ref="K354:K361"/>
    <mergeCell ref="B362:B369"/>
    <mergeCell ref="C362:C369"/>
    <mergeCell ref="A362:A369"/>
    <mergeCell ref="D362:D369"/>
    <mergeCell ref="K362:K369"/>
    <mergeCell ref="B337:D344"/>
    <mergeCell ref="A337:A344"/>
    <mergeCell ref="K337:K344"/>
    <mergeCell ref="B345:K345"/>
    <mergeCell ref="B346:B353"/>
    <mergeCell ref="C346:C353"/>
    <mergeCell ref="D346:D353"/>
    <mergeCell ref="A346:A353"/>
    <mergeCell ref="K346:K353"/>
    <mergeCell ref="B321:B328"/>
    <mergeCell ref="C321:C328"/>
    <mergeCell ref="D321:D328"/>
    <mergeCell ref="A321:A328"/>
    <mergeCell ref="K321:K328"/>
    <mergeCell ref="B305:B312"/>
    <mergeCell ref="C305:C312"/>
    <mergeCell ref="D305:D312"/>
    <mergeCell ref="A305:A312"/>
    <mergeCell ref="K305:K312"/>
    <mergeCell ref="A313:A320"/>
    <mergeCell ref="B313:B320"/>
    <mergeCell ref="C313:C320"/>
    <mergeCell ref="D313:D320"/>
    <mergeCell ref="K313:K320"/>
    <mergeCell ref="B289:B296"/>
    <mergeCell ref="C289:C296"/>
    <mergeCell ref="D289:D296"/>
    <mergeCell ref="A289:A296"/>
    <mergeCell ref="K289:K296"/>
    <mergeCell ref="B297:B304"/>
    <mergeCell ref="C297:C304"/>
    <mergeCell ref="D297:D304"/>
    <mergeCell ref="K297:K304"/>
    <mergeCell ref="A297:A304"/>
    <mergeCell ref="B273:B280"/>
    <mergeCell ref="C273:C280"/>
    <mergeCell ref="D273:D280"/>
    <mergeCell ref="A273:A280"/>
    <mergeCell ref="K273:K280"/>
    <mergeCell ref="B281:B288"/>
    <mergeCell ref="D281:D288"/>
    <mergeCell ref="A281:A288"/>
    <mergeCell ref="C281:C288"/>
    <mergeCell ref="K281:K288"/>
    <mergeCell ref="B257:B264"/>
    <mergeCell ref="C257:C264"/>
    <mergeCell ref="D257:D264"/>
    <mergeCell ref="A257:A264"/>
    <mergeCell ref="K257:K264"/>
    <mergeCell ref="B265:B272"/>
    <mergeCell ref="C265:C272"/>
    <mergeCell ref="D265:D272"/>
    <mergeCell ref="A265:A272"/>
    <mergeCell ref="K265:K272"/>
    <mergeCell ref="A208:A215"/>
    <mergeCell ref="B208:D215"/>
    <mergeCell ref="K208:K215"/>
    <mergeCell ref="K233:K240"/>
    <mergeCell ref="A233:A240"/>
    <mergeCell ref="B241:B248"/>
    <mergeCell ref="C241:C248"/>
    <mergeCell ref="D241:D248"/>
    <mergeCell ref="A241:A248"/>
    <mergeCell ref="K241:K248"/>
    <mergeCell ref="A19:A27"/>
    <mergeCell ref="C19:C27"/>
    <mergeCell ref="E26:E27"/>
    <mergeCell ref="K19:K27"/>
    <mergeCell ref="K13:K14"/>
    <mergeCell ref="B16:K16"/>
    <mergeCell ref="B19:B27"/>
    <mergeCell ref="D19:D27"/>
    <mergeCell ref="F26:F27"/>
    <mergeCell ref="G26:G27"/>
    <mergeCell ref="H26:H27"/>
    <mergeCell ref="I26:I27"/>
    <mergeCell ref="J26:J27"/>
    <mergeCell ref="A13:A14"/>
    <mergeCell ref="B13:B14"/>
    <mergeCell ref="D13:D14"/>
    <mergeCell ref="E13:E14"/>
    <mergeCell ref="F13:J13"/>
    <mergeCell ref="C13:C14"/>
    <mergeCell ref="B44:B51"/>
    <mergeCell ref="C44:C51"/>
    <mergeCell ref="D44:D51"/>
    <mergeCell ref="A44:A51"/>
    <mergeCell ref="K44:K51"/>
    <mergeCell ref="C28:C35"/>
    <mergeCell ref="B29:B35"/>
    <mergeCell ref="A28:A35"/>
    <mergeCell ref="D28:D35"/>
    <mergeCell ref="K28:K35"/>
    <mergeCell ref="B36:B43"/>
    <mergeCell ref="C36:C43"/>
    <mergeCell ref="D36:D43"/>
    <mergeCell ref="A36:A43"/>
    <mergeCell ref="K36:K43"/>
    <mergeCell ref="B52:B59"/>
    <mergeCell ref="C52:C59"/>
    <mergeCell ref="D52:D59"/>
    <mergeCell ref="A52:A59"/>
    <mergeCell ref="K52:K59"/>
    <mergeCell ref="A60:A67"/>
    <mergeCell ref="B60:B67"/>
    <mergeCell ref="C60:C67"/>
    <mergeCell ref="D60:D67"/>
    <mergeCell ref="K60:K67"/>
    <mergeCell ref="B68:D75"/>
    <mergeCell ref="A68:A75"/>
    <mergeCell ref="K68:K75"/>
    <mergeCell ref="B76:K76"/>
    <mergeCell ref="B77:B84"/>
    <mergeCell ref="C77:C84"/>
    <mergeCell ref="D77:D84"/>
    <mergeCell ref="A77:A84"/>
    <mergeCell ref="K77:K84"/>
    <mergeCell ref="B85:B92"/>
    <mergeCell ref="C85:C92"/>
    <mergeCell ref="D85:D92"/>
    <mergeCell ref="A85:A92"/>
    <mergeCell ref="K85:K92"/>
    <mergeCell ref="B93:B100"/>
    <mergeCell ref="C93:C100"/>
    <mergeCell ref="D93:D100"/>
    <mergeCell ref="A93:A100"/>
    <mergeCell ref="K93:K100"/>
    <mergeCell ref="B101:B108"/>
    <mergeCell ref="C101:C108"/>
    <mergeCell ref="D101:D108"/>
    <mergeCell ref="A101:A108"/>
    <mergeCell ref="K101:K108"/>
    <mergeCell ref="B109:B116"/>
    <mergeCell ref="C109:C116"/>
    <mergeCell ref="D109:D116"/>
    <mergeCell ref="A109:A116"/>
    <mergeCell ref="K109:K116"/>
    <mergeCell ref="B133:K133"/>
    <mergeCell ref="B134:K134"/>
    <mergeCell ref="B135:B142"/>
    <mergeCell ref="C135:C142"/>
    <mergeCell ref="D135:D142"/>
    <mergeCell ref="A135:A142"/>
    <mergeCell ref="K135:K142"/>
    <mergeCell ref="B117:B124"/>
    <mergeCell ref="C117:C124"/>
    <mergeCell ref="D117:D124"/>
    <mergeCell ref="A117:A124"/>
    <mergeCell ref="K117:K124"/>
    <mergeCell ref="B125:D132"/>
    <mergeCell ref="K125:K132"/>
    <mergeCell ref="A125:A132"/>
    <mergeCell ref="B143:B150"/>
    <mergeCell ref="C143:C150"/>
    <mergeCell ref="D143:D150"/>
    <mergeCell ref="A143:A150"/>
    <mergeCell ref="K143:K150"/>
    <mergeCell ref="B151:B158"/>
    <mergeCell ref="C151:C158"/>
    <mergeCell ref="D151:D158"/>
    <mergeCell ref="A151:A158"/>
    <mergeCell ref="K151:K158"/>
    <mergeCell ref="B175:D182"/>
    <mergeCell ref="B159:B166"/>
    <mergeCell ref="C159:C166"/>
    <mergeCell ref="D159:D166"/>
    <mergeCell ref="A159:A166"/>
    <mergeCell ref="K159:K166"/>
    <mergeCell ref="B167:B174"/>
    <mergeCell ref="C167:C174"/>
    <mergeCell ref="D167:D174"/>
    <mergeCell ref="A167:A174"/>
    <mergeCell ref="K167:K174"/>
    <mergeCell ref="A175:A182"/>
    <mergeCell ref="K175:K182"/>
    <mergeCell ref="B183:K183"/>
    <mergeCell ref="B184:B191"/>
    <mergeCell ref="C184:C191"/>
    <mergeCell ref="D184:D191"/>
    <mergeCell ref="A184:A191"/>
    <mergeCell ref="A200:A207"/>
    <mergeCell ref="B200:B207"/>
    <mergeCell ref="C200:C207"/>
    <mergeCell ref="D200:D207"/>
    <mergeCell ref="K200:K207"/>
    <mergeCell ref="K184:K191"/>
    <mergeCell ref="B192:B199"/>
    <mergeCell ref="C192:C199"/>
    <mergeCell ref="D192:D199"/>
    <mergeCell ref="A192:A199"/>
    <mergeCell ref="K192:K199"/>
    <mergeCell ref="A329:A336"/>
    <mergeCell ref="C329:C336"/>
    <mergeCell ref="D329:D336"/>
    <mergeCell ref="B329:B336"/>
    <mergeCell ref="K329:K336"/>
    <mergeCell ref="B216:K216"/>
    <mergeCell ref="B217:B224"/>
    <mergeCell ref="C217:C224"/>
    <mergeCell ref="D217:D224"/>
    <mergeCell ref="A217:A224"/>
    <mergeCell ref="K217:K224"/>
    <mergeCell ref="B225:B232"/>
    <mergeCell ref="C225:C232"/>
    <mergeCell ref="D225:D232"/>
    <mergeCell ref="A225:A232"/>
    <mergeCell ref="K225:K232"/>
    <mergeCell ref="B233:B240"/>
    <mergeCell ref="C233:C240"/>
    <mergeCell ref="D233:D240"/>
    <mergeCell ref="B249:B256"/>
    <mergeCell ref="C249:C256"/>
    <mergeCell ref="A249:A256"/>
    <mergeCell ref="D249:D256"/>
    <mergeCell ref="K249:K256"/>
  </mergeCells>
  <pageMargins left="0.59055118110236215" right="0.59055118110236215" top="1.1811023622047243" bottom="0.59055118110236215" header="0.31496062992125984" footer="0.31496062992125984"/>
  <pageSetup paperSize="9" scale="78" firstPageNumber="5" orientation="landscape" useFirstPageNumber="1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Программные мероприятия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2018-08-15T04:24:37Z</dcterms:modified>
</cp:coreProperties>
</file>